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website - Exceediance\EXD - TOOL - Ramadan Tracker - Excel\"/>
    </mc:Choice>
  </mc:AlternateContent>
  <xr:revisionPtr revIDLastSave="0" documentId="13_ncr:1_{CB69625A-77C3-4644-9606-A86593F48DE8}" xr6:coauthVersionLast="47" xr6:coauthVersionMax="47" xr10:uidLastSave="{00000000-0000-0000-0000-000000000000}"/>
  <bookViews>
    <workbookView xWindow="-120" yWindow="-120" windowWidth="29040" windowHeight="17520" tabRatio="733" activeTab="1" xr2:uid="{00000000-000D-0000-FFFF-FFFF00000000}"/>
  </bookViews>
  <sheets>
    <sheet name="Intro" sheetId="1" r:id="rId1"/>
    <sheet name="Mandatory Prayers" sheetId="2" r:id="rId2"/>
    <sheet name="Voluntary Prayers" sheetId="3" r:id="rId3"/>
    <sheet name="Zakat" sheetId="4" r:id="rId4"/>
    <sheet name="Qur'an" sheetId="5" r:id="rId5"/>
    <sheet name="To Do" sheetId="6" r:id="rId6"/>
    <sheet name="To Stop" sheetId="7" r:id="rId7"/>
    <sheet name="Laylat Al-Qadr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5" i="7" l="1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D40" i="3"/>
  <c r="E40" i="3"/>
  <c r="F40" i="3"/>
  <c r="C40" i="3"/>
  <c r="D92" i="8"/>
  <c r="E92" i="8" s="1"/>
  <c r="D91" i="8"/>
  <c r="C101" i="8" s="1"/>
  <c r="D90" i="8"/>
  <c r="C98" i="8" s="1"/>
  <c r="D89" i="8"/>
  <c r="E89" i="8" s="1"/>
  <c r="D88" i="8"/>
  <c r="E88" i="8" s="1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D192" i="5"/>
  <c r="C204" i="5" s="1"/>
  <c r="D191" i="5"/>
  <c r="C201" i="5" s="1"/>
  <c r="D190" i="5"/>
  <c r="E190" i="5" s="1"/>
  <c r="D189" i="5"/>
  <c r="E189" i="5" s="1"/>
  <c r="D188" i="5"/>
  <c r="C196" i="5" s="1"/>
  <c r="C36" i="4"/>
  <c r="C10" i="4"/>
  <c r="K15" i="3"/>
  <c r="L15" i="3" s="1"/>
  <c r="K14" i="3"/>
  <c r="L14" i="3" s="1"/>
  <c r="K13" i="3"/>
  <c r="L13" i="3" s="1"/>
  <c r="N26" i="2"/>
  <c r="M26" i="2"/>
  <c r="L26" i="2"/>
  <c r="K26" i="2"/>
  <c r="N25" i="2"/>
  <c r="M25" i="2"/>
  <c r="L25" i="2"/>
  <c r="K25" i="2"/>
  <c r="N24" i="2"/>
  <c r="M24" i="2"/>
  <c r="L24" i="2"/>
  <c r="K24" i="2"/>
  <c r="N23" i="2"/>
  <c r="M23" i="2"/>
  <c r="L23" i="2"/>
  <c r="K23" i="2"/>
  <c r="N22" i="2"/>
  <c r="M22" i="2"/>
  <c r="L22" i="2"/>
  <c r="K22" i="2"/>
  <c r="N21" i="2"/>
  <c r="M21" i="2"/>
  <c r="L21" i="2"/>
  <c r="K21" i="2"/>
  <c r="K16" i="2"/>
  <c r="L16" i="2" s="1"/>
  <c r="K15" i="2"/>
  <c r="L15" i="2" s="1"/>
  <c r="K14" i="2"/>
  <c r="L14" i="2" s="1"/>
  <c r="K13" i="2"/>
  <c r="L13" i="2" s="1"/>
  <c r="K12" i="2"/>
  <c r="L12" i="2" s="1"/>
  <c r="C96" i="8" l="1"/>
  <c r="C97" i="8"/>
  <c r="C102" i="8"/>
  <c r="C103" i="8"/>
  <c r="C94" i="8"/>
  <c r="C95" i="8"/>
  <c r="C199" i="5"/>
  <c r="C200" i="5"/>
  <c r="C197" i="5"/>
  <c r="C198" i="5"/>
  <c r="C39" i="4"/>
  <c r="C37" i="4"/>
  <c r="C40" i="4" s="1"/>
  <c r="E191" i="5"/>
  <c r="E90" i="8"/>
  <c r="E188" i="5"/>
  <c r="E192" i="5"/>
  <c r="C202" i="5"/>
  <c r="E91" i="8"/>
  <c r="C99" i="8"/>
  <c r="C195" i="5"/>
  <c r="C203" i="5"/>
  <c r="C100" i="8"/>
</calcChain>
</file>

<file path=xl/sharedStrings.xml><?xml version="1.0" encoding="utf-8"?>
<sst xmlns="http://schemas.openxmlformats.org/spreadsheetml/2006/main" count="440" uniqueCount="239">
  <si>
    <t>Your all-in-one companion for a more intentional Ramadan</t>
  </si>
  <si>
    <t>How to use this workbook</t>
  </si>
  <si>
    <t>•  This workbook has no macros — every tab works with plain formulas and dropdown lists.</t>
  </si>
  <si>
    <t>•  Yellow cells are for you to fill in; everything else (totals, percentages, charts) updates automatically.</t>
  </si>
  <si>
    <t>•  Use the dropdown arrow in each status cell to choose an option — don't type free text there.</t>
  </si>
  <si>
    <t>•  Mandatory and Voluntary prayers are tracked on two separate tabs.</t>
  </si>
  <si>
    <t>Ramadan is the month of mercy — a season set apart for the heart as much as for the body. It is a month of focus and inner cleanliness, a chance to let go of bad habits and return to a simpler, more honest version of yourself. It is a month of charity, when giving comes easier and means more. And above all, it is a month of dedication — thirty days set aside to draw nearer to Allah through prayer, Qur'an, remembrance, and patience. This workbook is simply a companion for that journey.</t>
  </si>
  <si>
    <t>Qur'an 2:183 (Sahih International)</t>
  </si>
  <si>
    <t>"O you who have believed, decreed upon you is fasting as it was decreed upon those before you, that you may become righteous."  — quran.com/2/183</t>
  </si>
  <si>
    <t>Mandatory Prayers — Daily Log</t>
  </si>
  <si>
    <t>Choose Jamat / Alone / Qaza / NA for each prayer from the dropdown. "NA" counts fully toward progress — it's meant for valid exemptions, not for skipping.</t>
  </si>
  <si>
    <t>Day</t>
  </si>
  <si>
    <t>Fajr</t>
  </si>
  <si>
    <t>Zohr</t>
  </si>
  <si>
    <t>Asr</t>
  </si>
  <si>
    <t>Maghreb</t>
  </si>
  <si>
    <t>Isha</t>
  </si>
  <si>
    <t>Taraveeh</t>
  </si>
  <si>
    <t>Summary</t>
  </si>
  <si>
    <t>Status</t>
  </si>
  <si>
    <t>Count</t>
  </si>
  <si>
    <t>%</t>
  </si>
  <si>
    <t>Jamat</t>
  </si>
  <si>
    <t>Alone</t>
  </si>
  <si>
    <t>Qaza</t>
  </si>
  <si>
    <t>NA</t>
  </si>
  <si>
    <t>Not yet logged</t>
  </si>
  <si>
    <t>Total slots</t>
  </si>
  <si>
    <t>Prayer-by-Prayer Breakdown</t>
  </si>
  <si>
    <t>Prayer</t>
  </si>
  <si>
    <t>Voluntary Prayers — Daily Log</t>
  </si>
  <si>
    <t>Tahajjud, Ishraq, Chasht and Awwabeen are entirely optional. Leave any day blank if you're not tracking these — they only ever add to your reward, never count against you.</t>
  </si>
  <si>
    <t>Tahajjud</t>
  </si>
  <si>
    <t>Ishraq</t>
  </si>
  <si>
    <t>Chasht</t>
  </si>
  <si>
    <t>Awwabeen</t>
  </si>
  <si>
    <t>Performed</t>
  </si>
  <si>
    <t>Zakat</t>
  </si>
  <si>
    <t>Zakat calculation differs by wealth type (gold, silver, cash, business, cattle, crops, etc). This sheet does not calculate your obligation for you — please consult a local mufti or qualified scholar. Enter the total value your Zakat is due on below.</t>
  </si>
  <si>
    <t>Currency (optional)</t>
  </si>
  <si>
    <t>Total amount Zakat is due on</t>
  </si>
  <si>
    <t>Zakat Due (2.5%)</t>
  </si>
  <si>
    <t>Record each payment as you make it — totals below update automatically.</t>
  </si>
  <si>
    <t>Date</t>
  </si>
  <si>
    <t>Given To</t>
  </si>
  <si>
    <t>Amount</t>
  </si>
  <si>
    <t>Zakat Given</t>
  </si>
  <si>
    <t>Zakat Remaining</t>
  </si>
  <si>
    <t>Given</t>
  </si>
  <si>
    <t>Remaining</t>
  </si>
  <si>
    <t>Qur'an</t>
  </si>
  <si>
    <t>Recitation, translation, tafseer, memorization, and family review — mark each item as you complete it.</t>
  </si>
  <si>
    <t>Qur'an Recitation</t>
  </si>
  <si>
    <t>Mark each Para as you complete your daily recitation.</t>
  </si>
  <si>
    <t>Para</t>
  </si>
  <si>
    <t>Para 1</t>
  </si>
  <si>
    <t>Para 2</t>
  </si>
  <si>
    <t>Para 3</t>
  </si>
  <si>
    <t>Para 4</t>
  </si>
  <si>
    <t>Para 5</t>
  </si>
  <si>
    <t>Para 6</t>
  </si>
  <si>
    <t>Para 7</t>
  </si>
  <si>
    <t>Para 8</t>
  </si>
  <si>
    <t>Para 9</t>
  </si>
  <si>
    <t>Para 10</t>
  </si>
  <si>
    <t>Para 11</t>
  </si>
  <si>
    <t>Para 12</t>
  </si>
  <si>
    <t>Para 13</t>
  </si>
  <si>
    <t>Para 14</t>
  </si>
  <si>
    <t>Para 15</t>
  </si>
  <si>
    <t>Para 16</t>
  </si>
  <si>
    <t>Para 17</t>
  </si>
  <si>
    <t>Para 18</t>
  </si>
  <si>
    <t>Para 19</t>
  </si>
  <si>
    <t>Para 20</t>
  </si>
  <si>
    <t>Para 21</t>
  </si>
  <si>
    <t>Para 22</t>
  </si>
  <si>
    <t>Para 23</t>
  </si>
  <si>
    <t>Para 24</t>
  </si>
  <si>
    <t>Para 25</t>
  </si>
  <si>
    <t>Para 26</t>
  </si>
  <si>
    <t>Para 27</t>
  </si>
  <si>
    <t>Para 28</t>
  </si>
  <si>
    <t>Para 29</t>
  </si>
  <si>
    <t>Para 30</t>
  </si>
  <si>
    <t>Qur'an Translation</t>
  </si>
  <si>
    <t>Surahs of Para 30 — mark each once you've read its translation.</t>
  </si>
  <si>
    <t>Surah</t>
  </si>
  <si>
    <t>78. An-Naba</t>
  </si>
  <si>
    <t>79. An-Nazi'at</t>
  </si>
  <si>
    <t>80. Abasa</t>
  </si>
  <si>
    <t>81. At-Takwir</t>
  </si>
  <si>
    <t>82. Al-Infitar</t>
  </si>
  <si>
    <t>83. Al-Mutaffifin</t>
  </si>
  <si>
    <t>84. Al-Inshiqaq</t>
  </si>
  <si>
    <t>85. Al-Buruj</t>
  </si>
  <si>
    <t>86. At-Tariq</t>
  </si>
  <si>
    <t>87. Al-A'la</t>
  </si>
  <si>
    <t>88. Al-Ghashiyah</t>
  </si>
  <si>
    <t>89. Al-Fajr</t>
  </si>
  <si>
    <t>90. Al-Balad</t>
  </si>
  <si>
    <t>91. Ash-Shams</t>
  </si>
  <si>
    <t>92. Al-Layl</t>
  </si>
  <si>
    <t>93. Ad-Duha</t>
  </si>
  <si>
    <t>94. Ash-Sharh</t>
  </si>
  <si>
    <t>95. At-Tin</t>
  </si>
  <si>
    <t>96. Al-Alaq</t>
  </si>
  <si>
    <t>97. Al-Qadr</t>
  </si>
  <si>
    <t>98. Al-Bayyinah</t>
  </si>
  <si>
    <t>99. Az-Zalzalah</t>
  </si>
  <si>
    <t>100. Al-Adiyat</t>
  </si>
  <si>
    <t>101. Al-Qari'ah</t>
  </si>
  <si>
    <t>102. At-Takathur</t>
  </si>
  <si>
    <t>103. Al-Asr</t>
  </si>
  <si>
    <t>104. Al-Humazah</t>
  </si>
  <si>
    <t>105. Al-Fil</t>
  </si>
  <si>
    <t>106. Quraysh</t>
  </si>
  <si>
    <t>107. Al-Ma'un</t>
  </si>
  <si>
    <t>108. Al-Kawthar</t>
  </si>
  <si>
    <t>109. Al-Kafirun</t>
  </si>
  <si>
    <t>110. An-Nasr</t>
  </si>
  <si>
    <t>111. Al-Masad</t>
  </si>
  <si>
    <t>112. Al-Ikhlas</t>
  </si>
  <si>
    <t>113. Al-Falaq</t>
  </si>
  <si>
    <t>114. An-Nas</t>
  </si>
  <si>
    <t>Qur'an Tafseer</t>
  </si>
  <si>
    <t>Surahs of Para 30 — mark each once you've read its tafseer.</t>
  </si>
  <si>
    <t>Qur'an Memorization</t>
  </si>
  <si>
    <t>The last 20 surahs of Para 30.</t>
  </si>
  <si>
    <t>Qur'an Review with Family</t>
  </si>
  <si>
    <t>Target: review 3-5 ayahs a day together as a family.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</si>
  <si>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</si>
  <si>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</si>
  <si>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</si>
  <si>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</si>
  <si>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</si>
  <si>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</si>
  <si>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</si>
  <si>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</si>
  <si>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</si>
  <si>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</si>
  <si>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</si>
  <si>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</si>
  <si>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</si>
  <si>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</si>
  <si>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</si>
  <si>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</si>
  <si>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</si>
  <si>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</si>
  <si>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</si>
  <si>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</si>
  <si>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</si>
  <si>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</si>
  <si>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</si>
  <si>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</si>
  <si>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</si>
  <si>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</si>
  <si>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</si>
  <si>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</si>
  <si>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</si>
  <si>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</si>
  <si>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Qur'an Progress</t>
  </si>
  <si>
    <t>Section</t>
  </si>
  <si>
    <t>Total</t>
  </si>
  <si>
    <t>Completed</t>
  </si>
  <si>
    <t>(chart helper data)</t>
  </si>
  <si>
    <t>To Do — Good Deeds</t>
  </si>
  <si>
    <t>Set a Target for how many times you plan to do something this Ramadan, log your Actual count as you go.</t>
  </si>
  <si>
    <t>Target guide: 30 for something daily, 4 for weekly, 1 for monthly (or once during Ramadan). A few ideas are pre-filled — add your own in the blank rows below.</t>
  </si>
  <si>
    <t>Action</t>
  </si>
  <si>
    <t>Target</t>
  </si>
  <si>
    <t>Actual</t>
  </si>
  <si>
    <t>Daily Charity</t>
  </si>
  <si>
    <t>Water Serving in Mosque</t>
  </si>
  <si>
    <t>Mosque Cleaning</t>
  </si>
  <si>
    <t>Set a Target for how many days you're aiming to avoid something this Ramadan, log your Actual count as you succeed.</t>
  </si>
  <si>
    <t>Target guide: 30 for something daily, 4 for weekly, 1 for monthly (or once during Ramadan). A few common ones are pre-filled — add your own in the blank rows below.</t>
  </si>
  <si>
    <t>Smoking</t>
  </si>
  <si>
    <t>Lying</t>
  </si>
  <si>
    <t>Backbiting</t>
  </si>
  <si>
    <t>TV Watching</t>
  </si>
  <si>
    <t>Social Media</t>
  </si>
  <si>
    <t>Laylat Al-Qadr</t>
  </si>
  <si>
    <t>Below are proposed actions for your convenience — add or edit them as you like. Covers the five most commonly observed odd nights of the last ten.</t>
  </si>
  <si>
    <t>Night 1</t>
  </si>
  <si>
    <t>Item</t>
  </si>
  <si>
    <t>1/4 Para Qur'an Recitation</t>
  </si>
  <si>
    <t>Surah Al-Mulk Recitation</t>
  </si>
  <si>
    <t>100 Times Kalma</t>
  </si>
  <si>
    <t>100 Times Zikr</t>
  </si>
  <si>
    <t>100 Times Durood Shareef</t>
  </si>
  <si>
    <t>Charity - Food for Neighbor</t>
  </si>
  <si>
    <t>Charity - Water in the Mosque</t>
  </si>
  <si>
    <t>Charity - Transferring Money to the Poor</t>
  </si>
  <si>
    <t>Isha Prayer with Jama'ah</t>
  </si>
  <si>
    <t>Fajr Prayer with Jama'ah</t>
  </si>
  <si>
    <t>Taraveeh Prayer</t>
  </si>
  <si>
    <t>Nafl / Voluntary Prayer</t>
  </si>
  <si>
    <t>Tahajjud Prayer</t>
  </si>
  <si>
    <t>Night 2</t>
  </si>
  <si>
    <t>Night 3</t>
  </si>
  <si>
    <t>Night 4</t>
  </si>
  <si>
    <t>Night 5</t>
  </si>
  <si>
    <t>Laylat Al-Qadr Progress</t>
  </si>
  <si>
    <t>Night</t>
  </si>
  <si>
    <t>PKR</t>
  </si>
  <si>
    <t>salman Saleem</t>
  </si>
  <si>
    <t>Majid Majeed</t>
  </si>
  <si>
    <t>Akram Kareem</t>
  </si>
  <si>
    <t>Ahmed Ameen</t>
  </si>
  <si>
    <t>Recited</t>
  </si>
  <si>
    <t>Reading done</t>
  </si>
  <si>
    <t>Feeding Orphans</t>
  </si>
  <si>
    <t>Don’t modify this cell. It's automatic</t>
  </si>
  <si>
    <t>Zakat Log - When you pay zakat to someone, enter here. Graph will update automatically</t>
  </si>
  <si>
    <t>Call Mamoo Every week</t>
  </si>
  <si>
    <t>Call Phupho Every Week</t>
  </si>
  <si>
    <t>Bring Iftari for family (no cooking at home)</t>
  </si>
  <si>
    <t>Kitchen Help Spouse</t>
  </si>
  <si>
    <t>Iftar Arrangement Mohalllah</t>
  </si>
  <si>
    <t>Call or meet - Mom / Dad Daily</t>
  </si>
  <si>
    <t>Call Poor Cousin and Help Him</t>
  </si>
  <si>
    <t>Call Sisters and Brothers</t>
  </si>
  <si>
    <t>Eid Clothes for poor family kids or masjid students / orphans</t>
  </si>
  <si>
    <t>5 kids</t>
  </si>
  <si>
    <t>Habits To Stop</t>
  </si>
  <si>
    <t>Habits To Practice</t>
  </si>
  <si>
    <t>Relationship with Qur'an</t>
  </si>
  <si>
    <t>Zak'at Calculation and Distribution</t>
  </si>
  <si>
    <t>Voluntary (Nafl) Prayers Tracking</t>
  </si>
  <si>
    <t>Mandatory Prayers Tracking (Along with Tarveeh)</t>
  </si>
  <si>
    <t>1 - Qur'an Recitation</t>
  </si>
  <si>
    <t>2 - Qur'an Translation</t>
  </si>
  <si>
    <t>3 - Qur'an Tafseer</t>
  </si>
  <si>
    <t>4 - Qur'an Memorization</t>
  </si>
  <si>
    <t>5 - Qur'an Review with Family</t>
  </si>
  <si>
    <t>Do Not modify this section</t>
  </si>
  <si>
    <t>Notes</t>
  </si>
  <si>
    <t>Do not modify this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</si>
</sst>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409]d\-mmm\-yy;@"/>
  </numFmts>
  <fonts count="24" x14ac:knownFonts="1">
    <font>
      <sz val="11"/>
      <color theme="1"/>
      <name val="Calibri"/>
      <family val="2"/>
      <charset val="1"/>
    </font>
    <font>
      <sz val="12"/>
      <color rgb="FF1E2E29"/>
      <name val="Arial"/>
      <family val="2"/>
    </font>
    <font>
      <b/>
      <sz val="12"/>
      <color rgb="FF1B3D33"/>
      <name val="Arial"/>
      <family val="2"/>
    </font>
    <font>
      <sz val="10.5"/>
      <color rgb="FF1E2E29"/>
      <name val="Arial"/>
      <family val="2"/>
    </font>
    <font>
      <b/>
      <sz val="10"/>
      <color rgb="FF1B3D33"/>
      <name val="Arial"/>
      <family val="2"/>
    </font>
    <font>
      <i/>
      <sz val="10.5"/>
      <color rgb="FF1E2E29"/>
      <name val="Arial"/>
      <family val="2"/>
    </font>
    <font>
      <b/>
      <sz val="15"/>
      <color rgb="FFFFFFFF"/>
      <name val="Arial"/>
      <family val="2"/>
    </font>
    <font>
      <i/>
      <sz val="10"/>
      <color rgb="FF6B6B6B"/>
      <name val="Arial"/>
      <family val="2"/>
    </font>
    <font>
      <b/>
      <sz val="10.5"/>
      <color rgb="FFFFFFFF"/>
      <name val="Arial"/>
      <family val="2"/>
    </font>
    <font>
      <b/>
      <sz val="10.5"/>
      <color rgb="FF1B3D33"/>
      <name val="Arial"/>
      <family val="2"/>
    </font>
    <font>
      <b/>
      <sz val="12"/>
      <color rgb="FFFFFFFF"/>
      <name val="Arial"/>
      <family val="2"/>
    </font>
    <font>
      <b/>
      <sz val="10.5"/>
      <color rgb="FF1E2E29"/>
      <name val="Arial"/>
      <family val="2"/>
    </font>
    <font>
      <b/>
      <sz val="10.5"/>
      <name val="Arial"/>
      <family val="2"/>
    </font>
    <font>
      <sz val="10.5"/>
      <color rgb="FF1450A3"/>
      <name val="Arial"/>
      <family val="2"/>
    </font>
    <font>
      <b/>
      <sz val="11"/>
      <color rgb="FF1B3D33"/>
      <name val="Arial"/>
      <family val="2"/>
    </font>
    <font>
      <sz val="9"/>
      <color rgb="FF6B6B6B"/>
      <name val="Arial"/>
      <family val="2"/>
    </font>
    <font>
      <i/>
      <sz val="8"/>
      <color rgb="FF6B6B6B"/>
      <name val="Arial"/>
      <family val="2"/>
    </font>
    <font>
      <sz val="8"/>
      <color rgb="FF6B6B6B"/>
      <name val="Arial"/>
      <family val="2"/>
    </font>
    <font>
      <sz val="10.5"/>
      <color rgb="FF1E2E29"/>
      <name val="Arial"/>
      <family val="2"/>
    </font>
    <font>
      <sz val="11"/>
      <color theme="0" tint="-0.499984740745262"/>
      <name val="Calibri"/>
      <family val="2"/>
      <charset val="1"/>
    </font>
    <font>
      <b/>
      <sz val="12"/>
      <color rgb="FFFFFFFF"/>
      <name val="Arial"/>
      <family val="2"/>
    </font>
    <font>
      <sz val="11"/>
      <color theme="1"/>
      <name val="Calibri"/>
      <family val="2"/>
      <charset val="1"/>
    </font>
    <font>
      <b/>
      <sz val="10.5"/>
      <color rgb="FFC00000"/>
      <name val="Arial"/>
      <family val="2"/>
    </font>
    <font>
      <b/>
      <sz val="20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1B3D33"/>
        <bgColor rgb="FF1E2E29"/>
      </patternFill>
    </fill>
    <fill>
      <patternFill patternType="solid">
        <fgColor rgb="FFF4E4B4"/>
        <bgColor rgb="FFF7E3D7"/>
      </patternFill>
    </fill>
    <fill>
      <patternFill patternType="solid">
        <fgColor rgb="FFC9A227"/>
        <bgColor rgb="FF99CC00"/>
      </patternFill>
    </fill>
    <fill>
      <patternFill patternType="solid">
        <fgColor rgb="FFFFFDE7"/>
        <bgColor rgb="FFFFFFFF"/>
      </patternFill>
    </fill>
    <fill>
      <patternFill patternType="solid">
        <fgColor theme="0"/>
        <bgColor rgb="FF99CC00"/>
      </patternFill>
    </fill>
  </fills>
  <borders count="26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D9D9D9"/>
      </bottom>
      <diagonal/>
    </border>
    <border>
      <left style="medium">
        <color indexed="64"/>
      </left>
      <right style="thin">
        <color rgb="FFD9D9D9"/>
      </right>
      <top style="medium">
        <color indexed="64"/>
      </top>
      <bottom style="medium">
        <color indexed="64"/>
      </bottom>
      <diagonal/>
    </border>
    <border>
      <left style="thin">
        <color rgb="FFD9D9D9"/>
      </left>
      <right style="thin">
        <color rgb="FFD9D9D9"/>
      </right>
      <top style="medium">
        <color indexed="64"/>
      </top>
      <bottom style="medium">
        <color indexed="64"/>
      </bottom>
      <diagonal/>
    </border>
    <border>
      <left style="thin">
        <color rgb="FFD9D9D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/>
      <top/>
      <bottom/>
      <diagonal/>
    </border>
    <border>
      <left style="thin">
        <color indexed="64"/>
      </left>
      <right style="hair">
        <color theme="0" tint="-0.499984740745262"/>
      </right>
      <top style="thin">
        <color rgb="FFD9D9D9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/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02">
    <xf numFmtId="0" fontId="0" fillId="0" borderId="0" xfId="0"/>
    <xf numFmtId="0" fontId="6" fillId="2" borderId="0" xfId="0" applyFont="1" applyFill="1" applyAlignment="1">
      <alignment horizontal="left" vertical="center" indent="1"/>
    </xf>
    <xf numFmtId="0" fontId="8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11" fillId="0" borderId="1" xfId="0" applyFont="1" applyBorder="1"/>
    <xf numFmtId="0" fontId="12" fillId="0" borderId="1" xfId="0" applyFont="1" applyBorder="1" applyAlignment="1">
      <alignment horizontal="center" vertical="center"/>
    </xf>
    <xf numFmtId="0" fontId="11" fillId="0" borderId="0" xfId="0" applyFont="1"/>
    <xf numFmtId="0" fontId="13" fillId="5" borderId="1" xfId="0" applyFont="1" applyFill="1" applyBorder="1" applyAlignment="1">
      <alignment horizontal="left" vertical="center"/>
    </xf>
    <xf numFmtId="4" fontId="13" fillId="5" borderId="1" xfId="0" applyNumberFormat="1" applyFont="1" applyFill="1" applyBorder="1" applyAlignment="1">
      <alignment horizontal="left" vertical="center"/>
    </xf>
    <xf numFmtId="4" fontId="14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0" fillId="0" borderId="5" xfId="0" applyBorder="1"/>
    <xf numFmtId="0" fontId="0" fillId="0" borderId="6" xfId="0" applyBorder="1"/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9" fillId="0" borderId="0" xfId="0" applyFont="1"/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6" fillId="2" borderId="0" xfId="0" applyFont="1" applyFill="1" applyAlignment="1">
      <alignment vertical="center"/>
    </xf>
    <xf numFmtId="0" fontId="3" fillId="0" borderId="0" xfId="0" applyFont="1"/>
    <xf numFmtId="0" fontId="8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17" xfId="0" applyFont="1" applyBorder="1" applyAlignment="1">
      <alignment horizontal="center" vertical="center"/>
    </xf>
    <xf numFmtId="9" fontId="3" fillId="0" borderId="17" xfId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 applyAlignment="1">
      <alignment horizontal="center" vertical="center"/>
    </xf>
    <xf numFmtId="9" fontId="3" fillId="0" borderId="20" xfId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8" fillId="0" borderId="19" xfId="0" applyFont="1" applyBorder="1"/>
    <xf numFmtId="0" fontId="3" fillId="0" borderId="22" xfId="0" applyFont="1" applyBorder="1"/>
    <xf numFmtId="0" fontId="3" fillId="0" borderId="23" xfId="0" applyFont="1" applyBorder="1" applyAlignment="1">
      <alignment horizontal="center" vertical="center"/>
    </xf>
    <xf numFmtId="9" fontId="3" fillId="0" borderId="23" xfId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/>
    <xf numFmtId="0" fontId="17" fillId="0" borderId="2" xfId="0" applyFont="1" applyBorder="1"/>
    <xf numFmtId="0" fontId="0" fillId="0" borderId="4" xfId="0" applyBorder="1"/>
    <xf numFmtId="0" fontId="17" fillId="0" borderId="5" xfId="0" applyFont="1" applyBorder="1"/>
    <xf numFmtId="0" fontId="17" fillId="0" borderId="7" xfId="0" applyFont="1" applyBorder="1"/>
    <xf numFmtId="0" fontId="0" fillId="0" borderId="9" xfId="0" applyBorder="1"/>
    <xf numFmtId="0" fontId="22" fillId="6" borderId="15" xfId="0" applyFont="1" applyFill="1" applyBorder="1" applyAlignment="1">
      <alignment horizontal="left" vertical="center"/>
    </xf>
    <xf numFmtId="0" fontId="11" fillId="0" borderId="2" xfId="0" applyFont="1" applyBorder="1"/>
    <xf numFmtId="0" fontId="19" fillId="0" borderId="3" xfId="0" applyFont="1" applyBorder="1"/>
    <xf numFmtId="0" fontId="11" fillId="0" borderId="5" xfId="0" applyFont="1" applyBorder="1"/>
    <xf numFmtId="0" fontId="15" fillId="0" borderId="5" xfId="0" applyFont="1" applyBorder="1"/>
    <xf numFmtId="0" fontId="15" fillId="0" borderId="7" xfId="0" applyFont="1" applyBorder="1"/>
    <xf numFmtId="4" fontId="0" fillId="0" borderId="8" xfId="0" applyNumberFormat="1" applyBorder="1" applyAlignment="1">
      <alignment horizontal="left"/>
    </xf>
    <xf numFmtId="0" fontId="19" fillId="0" borderId="8" xfId="0" applyFont="1" applyBorder="1"/>
    <xf numFmtId="4" fontId="3" fillId="0" borderId="3" xfId="0" applyNumberFormat="1" applyFont="1" applyBorder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0" fontId="6" fillId="2" borderId="0" xfId="0" applyFont="1" applyFill="1" applyAlignment="1">
      <alignment horizontal="left" vertical="center" indent="1"/>
    </xf>
    <xf numFmtId="0" fontId="23" fillId="2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vertical="top" wrapText="1"/>
    </xf>
    <xf numFmtId="0" fontId="5" fillId="3" borderId="0" xfId="0" applyFont="1" applyFill="1" applyAlignment="1">
      <alignment vertical="top" wrapText="1"/>
    </xf>
    <xf numFmtId="0" fontId="5" fillId="3" borderId="6" xfId="0" applyFont="1" applyFill="1" applyBorder="1" applyAlignment="1">
      <alignment vertical="top" wrapText="1"/>
    </xf>
    <xf numFmtId="0" fontId="5" fillId="3" borderId="7" xfId="0" applyFont="1" applyFill="1" applyBorder="1" applyAlignment="1">
      <alignment vertical="top" wrapText="1"/>
    </xf>
    <xf numFmtId="0" fontId="5" fillId="3" borderId="8" xfId="0" applyFont="1" applyFill="1" applyBorder="1" applyAlignment="1">
      <alignment vertical="top" wrapText="1"/>
    </xf>
    <xf numFmtId="0" fontId="5" fillId="3" borderId="9" xfId="0" applyFont="1" applyFill="1" applyBorder="1" applyAlignment="1">
      <alignment vertical="top" wrapTex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1"/>
    </xf>
    <xf numFmtId="0" fontId="2" fillId="0" borderId="5" xfId="0" applyFont="1" applyBorder="1"/>
    <xf numFmtId="0" fontId="2" fillId="0" borderId="0" xfId="0" applyFont="1"/>
    <xf numFmtId="0" fontId="2" fillId="0" borderId="6" xfId="0" applyFont="1" applyBorder="1"/>
    <xf numFmtId="0" fontId="3" fillId="0" borderId="5" xfId="0" applyFont="1" applyBorder="1"/>
    <xf numFmtId="0" fontId="3" fillId="0" borderId="0" xfId="0" applyFont="1"/>
    <xf numFmtId="0" fontId="3" fillId="0" borderId="6" xfId="0" applyFont="1" applyBorder="1"/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7" fillId="0" borderId="0" xfId="0" applyFont="1" applyAlignment="1">
      <alignment horizontal="left" vertical="top" wrapText="1" indent="1"/>
    </xf>
    <xf numFmtId="0" fontId="10" fillId="2" borderId="10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2" fillId="6" borderId="15" xfId="0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 indent="1"/>
    </xf>
    <xf numFmtId="0" fontId="7" fillId="0" borderId="5" xfId="0" applyFont="1" applyBorder="1" applyAlignment="1">
      <alignment horizontal="left" vertical="top" wrapText="1" inden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</cellXfs>
  <cellStyles count="2">
    <cellStyle name="Normal" xfId="0" builtinId="0"/>
    <cellStyle name="Percent" xfId="1" builtinId="5"/>
  </cellStyles>
  <dxfs count="16"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5B4E82"/>
        <name val="Arial"/>
        <charset val="1"/>
      </font>
      <fill>
        <patternFill>
          <bgColor rgb="FFEAE6F2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  <dxf>
      <font>
        <b/>
        <sz val="10"/>
        <color rgb="FF5B4E82"/>
        <name val="Arial"/>
        <charset val="1"/>
      </font>
      <fill>
        <patternFill>
          <bgColor rgb="FFEAE6F2"/>
        </patternFill>
      </fill>
    </dxf>
    <dxf>
      <font>
        <b/>
        <sz val="10"/>
        <color rgb="FF954B22"/>
        <name val="Arial"/>
        <charset val="1"/>
      </font>
      <fill>
        <patternFill>
          <bgColor rgb="FFF7E3D7"/>
        </patternFill>
      </fill>
    </dxf>
    <dxf>
      <font>
        <b/>
        <sz val="10"/>
        <color rgb="FF8A6D1D"/>
        <name val="Arial"/>
        <charset val="1"/>
      </font>
      <fill>
        <patternFill>
          <bgColor rgb="FFFBF0D9"/>
        </patternFill>
      </fill>
    </dxf>
    <dxf>
      <font>
        <b/>
        <sz val="10"/>
        <color rgb="FF2F6B3A"/>
        <name val="Arial"/>
        <charset val="1"/>
      </font>
      <fill>
        <patternFill>
          <bgColor rgb="FFDCEEDD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2F6B3A"/>
      <rgbColor rgb="FF000080"/>
      <rgbColor rgb="FF8A6D1D"/>
      <rgbColor rgb="FF800080"/>
      <rgbColor rgb="FF008080"/>
      <rgbColor rgb="FFC9C9C9"/>
      <rgbColor rgb="FF4F81BD"/>
      <rgbColor rgb="FF9999FF"/>
      <rgbColor rgb="FF993366"/>
      <rgbColor rgb="FFFFFDE7"/>
      <rgbColor rgb="FFEAE6F2"/>
      <rgbColor rgb="FF660066"/>
      <rgbColor rgb="FFFF8080"/>
      <rgbColor rgb="FF1450A3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E3D7"/>
      <rgbColor rgb="FFDCEEDD"/>
      <rgbColor rgb="FFFBF0D9"/>
      <rgbColor rgb="FF99CCFF"/>
      <rgbColor rgb="FFFF99CC"/>
      <rgbColor rgb="FFCC99FF"/>
      <rgbColor rgb="FFF4E4B4"/>
      <rgbColor rgb="FF3366FF"/>
      <rgbColor rgb="FF33CCCC"/>
      <rgbColor rgb="FF99CC00"/>
      <rgbColor rgb="FFFFCC00"/>
      <rgbColor rgb="FFC9A227"/>
      <rgbColor rgb="FFFF6600"/>
      <rgbColor rgb="FF6B6B6B"/>
      <rgbColor rgb="FF969696"/>
      <rgbColor rgb="FF003366"/>
      <rgbColor rgb="FF339966"/>
      <rgbColor rgb="FF003300"/>
      <rgbColor rgb="FF1B3D33"/>
      <rgbColor rgb="FF954B22"/>
      <rgbColor rgb="FF993366"/>
      <rgbColor rgb="FF5B4E82"/>
      <rgbColor rgb="FF1E2E2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33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Prayer Status Breakdown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538283174725859"/>
          <c:y val="0.17560184976877891"/>
          <c:w val="0.56105453842809527"/>
          <c:h val="0.69677630296212978"/>
        </c:manualLayout>
      </c:layout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4796-419C-B964-D393D79C6A39}"/>
              </c:ext>
            </c:extLst>
          </c:dPt>
          <c:dPt>
            <c:idx val="1"/>
            <c:bubble3D val="0"/>
            <c:spPr>
              <a:solidFill>
                <a:srgbClr val="8A6D1D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4796-419C-B964-D393D79C6A39}"/>
              </c:ext>
            </c:extLst>
          </c:dPt>
          <c:dPt>
            <c:idx val="2"/>
            <c:bubble3D val="0"/>
            <c:spPr>
              <a:solidFill>
                <a:srgbClr val="954B22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5-4796-419C-B964-D393D79C6A39}"/>
              </c:ext>
            </c:extLst>
          </c:dPt>
          <c:dPt>
            <c:idx val="3"/>
            <c:bubble3D val="0"/>
            <c:spPr>
              <a:solidFill>
                <a:srgbClr val="5B4E82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7-4796-419C-B964-D393D79C6A39}"/>
              </c:ext>
            </c:extLst>
          </c:dPt>
          <c:dPt>
            <c:idx val="4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9-4796-419C-B964-D393D79C6A39}"/>
              </c:ext>
            </c:extLst>
          </c:dPt>
          <c:dLbls>
            <c:dLbl>
              <c:idx val="0"/>
              <c:layout>
                <c:manualLayout>
                  <c:x val="0.35378323108384457"/>
                  <c:y val="-0.14730158730158729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796-419C-B964-D393D79C6A39}"/>
                </c:ext>
              </c:extLst>
            </c:dLbl>
            <c:dLbl>
              <c:idx val="1"/>
              <c:layout>
                <c:manualLayout>
                  <c:x val="0.35378323108384457"/>
                  <c:y val="-8.6349206349206356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796-419C-B964-D393D79C6A39}"/>
                </c:ext>
              </c:extLst>
            </c:dLbl>
            <c:dLbl>
              <c:idx val="2"/>
              <c:layout>
                <c:manualLayout>
                  <c:x val="0.3496932515337422"/>
                  <c:y val="-2.2857142857142857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796-419C-B964-D393D79C6A39}"/>
                </c:ext>
              </c:extLst>
            </c:dLbl>
            <c:dLbl>
              <c:idx val="3"/>
              <c:layout>
                <c:manualLayout>
                  <c:x val="0.3496932515337422"/>
                  <c:y val="4.8253968253968257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96-419C-B964-D393D79C6A39}"/>
                </c:ext>
              </c:extLst>
            </c:dLbl>
            <c:dLbl>
              <c:idx val="4"/>
              <c:layout>
                <c:manualLayout>
                  <c:x val="0.39672801635991822"/>
                  <c:y val="-0.39111111111111113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796-419C-B964-D393D79C6A3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'Mandatory Prayers'!$J$12:$J$16</c:f>
              <c:strCache>
                <c:ptCount val="5"/>
                <c:pt idx="0">
                  <c:v>Jamat</c:v>
                </c:pt>
                <c:pt idx="1">
                  <c:v>Alone</c:v>
                </c:pt>
                <c:pt idx="2">
                  <c:v>Qaza</c:v>
                </c:pt>
                <c:pt idx="3">
                  <c:v>NA</c:v>
                </c:pt>
                <c:pt idx="4">
                  <c:v>Not yet logged</c:v>
                </c:pt>
              </c:strCache>
            </c:strRef>
          </c:cat>
          <c:val>
            <c:numRef>
              <c:f>'Mandatory Prayers'!$K$12:$K$16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796-419C-B964-D393D79C6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Voluntary Prayer Breakdown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E979-4F52-A55B-E5DD47D51A4C}"/>
              </c:ext>
            </c:extLst>
          </c:dPt>
          <c:dPt>
            <c:idx val="1"/>
            <c:bubble3D val="0"/>
            <c:spPr>
              <a:solidFill>
                <a:srgbClr val="5B4E82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E979-4F52-A55B-E5DD47D51A4C}"/>
              </c:ext>
            </c:extLst>
          </c:dPt>
          <c:dPt>
            <c:idx val="2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5-E979-4F52-A55B-E5DD47D51A4C}"/>
              </c:ext>
            </c:extLst>
          </c:dPt>
          <c:dLbls>
            <c:dLbl>
              <c:idx val="0"/>
              <c:layout>
                <c:manualLayout>
                  <c:x val="0.35978835978835977"/>
                  <c:y val="-5.7845263919016628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979-4F52-A55B-E5DD47D51A4C}"/>
                </c:ext>
              </c:extLst>
            </c:dLbl>
            <c:dLbl>
              <c:idx val="1"/>
              <c:layout>
                <c:manualLayout>
                  <c:x val="0.32804232804232791"/>
                  <c:y val="-0.12436731742588576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979-4F52-A55B-E5DD47D51A4C}"/>
                </c:ext>
              </c:extLst>
            </c:dLbl>
            <c:dLbl>
              <c:idx val="2"/>
              <c:layout>
                <c:manualLayout>
                  <c:x val="0.38306878306878306"/>
                  <c:y val="-0.46854663774403471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979-4F52-A55B-E5DD47D51A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'Voluntary Prayers'!$J$13:$J$15</c:f>
              <c:strCache>
                <c:ptCount val="3"/>
                <c:pt idx="0">
                  <c:v>Performed</c:v>
                </c:pt>
                <c:pt idx="1">
                  <c:v>NA</c:v>
                </c:pt>
                <c:pt idx="2">
                  <c:v>Not yet logged</c:v>
                </c:pt>
              </c:strCache>
            </c:strRef>
          </c:cat>
          <c:val>
            <c:numRef>
              <c:f>'Voluntary Prayers'!$K$13:$K$15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979-4F52-A55B-E5DD47D51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Zakat Progress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9FE9-419F-A18E-8F9A71E52497}"/>
              </c:ext>
            </c:extLst>
          </c:dPt>
          <c:dPt>
            <c:idx val="1"/>
            <c:bubble3D val="0"/>
            <c:spPr>
              <a:solidFill>
                <a:srgbClr val="954B22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9FE9-419F-A18E-8F9A71E52497}"/>
              </c:ext>
            </c:extLst>
          </c:dPt>
          <c:dLbls>
            <c:dLbl>
              <c:idx val="0"/>
              <c:layout>
                <c:manualLayout>
                  <c:x val="0.17249691559255731"/>
                  <c:y val="-0.22544283413848634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FE9-419F-A18E-8F9A71E52497}"/>
                </c:ext>
              </c:extLst>
            </c:dLbl>
            <c:dLbl>
              <c:idx val="1"/>
              <c:layout>
                <c:manualLayout>
                  <c:x val="-0.2021518966180183"/>
                  <c:y val="0.20933977455716574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>
                    <c:manualLayout>
                      <c:w val="0.23517759645396966"/>
                      <c:h val="8.827697262479870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FE9-419F-A18E-8F9A71E524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Zakat!$B$39:$B$40</c:f>
              <c:strCache>
                <c:ptCount val="2"/>
                <c:pt idx="0">
                  <c:v>Given</c:v>
                </c:pt>
                <c:pt idx="1">
                  <c:v>Remaining</c:v>
                </c:pt>
              </c:strCache>
            </c:strRef>
          </c:cat>
          <c:val>
            <c:numRef>
              <c:f>Zakat!$C$39:$C$40</c:f>
              <c:numCache>
                <c:formatCode>#,##0.00</c:formatCode>
                <c:ptCount val="2"/>
                <c:pt idx="0" formatCode="General">
                  <c:v>25000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FE9-419F-A18E-8F9A71E524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Qur'an Recitation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7C19-4DC7-BFA4-B8EDF4C1D757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7C19-4DC7-BFA4-B8EDF4C1D757}"/>
              </c:ext>
            </c:extLst>
          </c:dPt>
          <c:dLbls>
            <c:dLbl>
              <c:idx val="0"/>
              <c:layout>
                <c:manualLayout>
                  <c:x val="0.34482758620689657"/>
                  <c:y val="-4.5614035087719329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C19-4DC7-BFA4-B8EDF4C1D757}"/>
                </c:ext>
              </c:extLst>
            </c:dLbl>
            <c:dLbl>
              <c:idx val="1"/>
              <c:layout>
                <c:manualLayout>
                  <c:x val="-0.36251105216622459"/>
                  <c:y val="3.5087719298244327E-3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C19-4DC7-BFA4-B8EDF4C1D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'Qur''an'!$B$195:$B$196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'Qur''an'!$C$195:$C$196</c:f>
              <c:numCache>
                <c:formatCode>General</c:formatCode>
                <c:ptCount val="2"/>
                <c:pt idx="0">
                  <c:v>1</c:v>
                </c:pt>
                <c:pt idx="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C19-4DC7-BFA4-B8EDF4C1D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Qur'an Translation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3CEB-40EA-8AF0-CBB07CE4C9BA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3CEB-40EA-8AF0-CBB07CE4C9BA}"/>
              </c:ext>
            </c:extLst>
          </c:dPt>
          <c:dLbls>
            <c:dLbl>
              <c:idx val="0"/>
              <c:layout>
                <c:manualLayout>
                  <c:x val="0.35153129161118507"/>
                  <c:y val="0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CEB-40EA-8AF0-CBB07CE4C9BA}"/>
                </c:ext>
              </c:extLst>
            </c:dLbl>
            <c:dLbl>
              <c:idx val="1"/>
              <c:layout>
                <c:manualLayout>
                  <c:x val="-0.34798047048379938"/>
                  <c:y val="-8.3333315106450031E-3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CEB-40EA-8AF0-CBB07CE4C9B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'Qur''an'!$B$197:$B$198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'Qur''an'!$C$197:$C$198</c:f>
              <c:numCache>
                <c:formatCode>General</c:formatCode>
                <c:ptCount val="2"/>
                <c:pt idx="0">
                  <c:v>1</c:v>
                </c:pt>
                <c:pt idx="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CEB-40EA-8AF0-CBB07CE4C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Qur'an Tafseer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16DC-4650-9A24-76BAD0373629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16DC-4650-9A24-76BAD0373629}"/>
              </c:ext>
            </c:extLst>
          </c:dPt>
          <c:dLbls>
            <c:dLbl>
              <c:idx val="0"/>
              <c:layout>
                <c:manualLayout>
                  <c:x val="0.32269503546099293"/>
                  <c:y val="-1.1594202898550725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6DC-4650-9A24-76BAD0373629}"/>
                </c:ext>
              </c:extLst>
            </c:dLbl>
            <c:dLbl>
              <c:idx val="1"/>
              <c:layout>
                <c:manualLayout>
                  <c:x val="-0.34397163120567376"/>
                  <c:y val="2.8985507246377874E-3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6DC-4650-9A24-76BAD037362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'Qur''an'!$B$199:$B$200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'Qur''an'!$C$199:$C$200</c:f>
              <c:numCache>
                <c:formatCode>General</c:formatCode>
                <c:ptCount val="2"/>
                <c:pt idx="0">
                  <c:v>0</c:v>
                </c:pt>
                <c:pt idx="1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DC-4650-9A24-76BAD03736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Qur'an Memorization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1875-47AF-A0F1-70059CEF6B2B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1875-47AF-A0F1-70059CEF6B2B}"/>
              </c:ext>
            </c:extLst>
          </c:dPt>
          <c:dLbls>
            <c:dLbl>
              <c:idx val="0"/>
              <c:layout>
                <c:manualLayout>
                  <c:x val="0.34767029995629778"/>
                  <c:y val="-2.0100502512562814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875-47AF-A0F1-70059CEF6B2B}"/>
                </c:ext>
              </c:extLst>
            </c:dLbl>
            <c:dLbl>
              <c:idx val="1"/>
              <c:layout>
                <c:manualLayout>
                  <c:x val="-0.35125452985275446"/>
                  <c:y val="1.0050251256281284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875-47AF-A0F1-70059CEF6B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'Qur''an'!$B$201:$B$202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'Qur''an'!$C$201:$C$202</c:f>
              <c:numCache>
                <c:formatCode>General</c:formatCode>
                <c:ptCount val="2"/>
                <c:pt idx="0">
                  <c:v>0</c:v>
                </c:pt>
                <c:pt idx="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75-47AF-A0F1-70059CEF6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Qur'an Review with Family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05EC-4B5F-B58D-E77D20CF2074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05EC-4B5F-B58D-E77D20CF2074}"/>
              </c:ext>
            </c:extLst>
          </c:dPt>
          <c:dLbls>
            <c:dLbl>
              <c:idx val="0"/>
              <c:layout>
                <c:manualLayout>
                  <c:x val="0.37246963562753038"/>
                  <c:y val="-2.857142142946599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5EC-4B5F-B58D-E77D20CF2074}"/>
                </c:ext>
              </c:extLst>
            </c:dLbl>
            <c:dLbl>
              <c:idx val="1"/>
              <c:layout>
                <c:manualLayout>
                  <c:x val="-0.34547908232118757"/>
                  <c:y val="0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5EC-4B5F-B58D-E77D20CF20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'Qur''an'!$B$203:$B$204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'Qur''an'!$C$203:$C$204</c:f>
              <c:numCache>
                <c:formatCode>General</c:formatCode>
                <c:ptCount val="2"/>
                <c:pt idx="0">
                  <c:v>0</c:v>
                </c:pt>
                <c:pt idx="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5EC-4B5F-B58D-E77D20CF2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Night 1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87DE-4810-89BB-EB4930006306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87DE-4810-89BB-EB4930006306}"/>
              </c:ext>
            </c:extLst>
          </c:dPt>
          <c:dLbls>
            <c:dLbl>
              <c:idx val="0"/>
              <c:layout>
                <c:manualLayout>
                  <c:x val="0.23908046801323862"/>
                  <c:y val="-1.2824811061248066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7DE-4810-89BB-EB4930006306}"/>
                </c:ext>
              </c:extLst>
            </c:dLbl>
            <c:dLbl>
              <c:idx val="1"/>
              <c:layout>
                <c:manualLayout>
                  <c:x val="0.22200329172657873"/>
                  <c:y val="-6.4124055306240324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7DE-4810-89BB-EB49300063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'Laylat Al-Qadr'!$B$94:$B$95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'Laylat Al-Qadr'!$C$94:$C$95</c:f>
              <c:numCache>
                <c:formatCode>General</c:formatCode>
                <c:ptCount val="2"/>
                <c:pt idx="0">
                  <c:v>13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7DE-4810-89BB-EB49300063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Night 2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B5E0-41B1-B884-049A09BF805F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B5E0-41B1-B884-049A09BF805F}"/>
              </c:ext>
            </c:extLst>
          </c:dPt>
          <c:dLbls>
            <c:dLbl>
              <c:idx val="0"/>
              <c:layout>
                <c:manualLayout>
                  <c:x val="0.25372802636275266"/>
                  <c:y val="-2.0452310084397986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E0-41B1-B884-049A09BF805F}"/>
                </c:ext>
              </c:extLst>
            </c:dLbl>
            <c:dLbl>
              <c:idx val="1"/>
              <c:layout>
                <c:manualLayout>
                  <c:x val="0.25942977976416293"/>
                  <c:y val="0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E0-41B1-B884-049A09BF80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'Laylat Al-Qadr'!$B$96:$B$97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'Laylat Al-Qadr'!$C$96:$C$97</c:f>
              <c:numCache>
                <c:formatCode>General</c:formatCode>
                <c:ptCount val="2"/>
                <c:pt idx="0">
                  <c:v>0</c:v>
                </c:pt>
                <c:pt idx="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5E0-41B1-B884-049A09BF8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Night 3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06AC-42A2-BFF6-A86835C1BE35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06AC-42A2-BFF6-A86835C1BE35}"/>
              </c:ext>
            </c:extLst>
          </c:dPt>
          <c:dLbls>
            <c:dLbl>
              <c:idx val="0"/>
              <c:layout>
                <c:manualLayout>
                  <c:x val="0.23623416608061948"/>
                  <c:y val="0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6AC-42A2-BFF6-A86835C1BE35}"/>
                </c:ext>
              </c:extLst>
            </c:dLbl>
            <c:dLbl>
              <c:idx val="1"/>
              <c:layout>
                <c:manualLayout>
                  <c:x val="0.25046513994089775"/>
                  <c:y val="-5.2366555995929428E-3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6AC-42A2-BFF6-A86835C1BE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'Laylat Al-Qadr'!$B$98:$B$99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'Laylat Al-Qadr'!$C$98:$C$99</c:f>
              <c:numCache>
                <c:formatCode>General</c:formatCode>
                <c:ptCount val="2"/>
                <c:pt idx="0">
                  <c:v>1</c:v>
                </c:pt>
                <c:pt idx="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6AC-42A2-BFF6-A86835C1BE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Night 4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DBB2-419B-BD63-F76D993EDD34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DBB2-419B-BD63-F76D993EDD34}"/>
              </c:ext>
            </c:extLst>
          </c:dPt>
          <c:dLbls>
            <c:dLbl>
              <c:idx val="0"/>
              <c:layout>
                <c:manualLayout>
                  <c:x val="0.26158090199124701"/>
                  <c:y val="-1.0286840862571856E-2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BB2-419B-BD63-F76D993EDD34}"/>
                </c:ext>
              </c:extLst>
            </c:dLbl>
            <c:dLbl>
              <c:idx val="1"/>
              <c:layout>
                <c:manualLayout>
                  <c:x val="0.26732993280424144"/>
                  <c:y val="-9.4294951936910736E-17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BB2-419B-BD63-F76D993EDD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'Laylat Al-Qadr'!$B$100:$B$101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'Laylat Al-Qadr'!$C$100:$C$101</c:f>
              <c:numCache>
                <c:formatCode>General</c:formatCode>
                <c:ptCount val="2"/>
                <c:pt idx="0">
                  <c:v>1</c:v>
                </c:pt>
                <c:pt idx="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B2-419B-BD63-F76D993EDD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n-US" sz="1800" b="1" strike="noStrike" spc="-1">
                <a:solidFill>
                  <a:srgbClr val="000000"/>
                </a:solidFill>
                <a:latin typeface="Calibri"/>
              </a:rPr>
              <a:t>Night 5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F6B3A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5502-4E86-9FCD-FEFB70E863E4}"/>
              </c:ext>
            </c:extLst>
          </c:dPt>
          <c:dPt>
            <c:idx val="1"/>
            <c:bubble3D val="0"/>
            <c:spPr>
              <a:solidFill>
                <a:srgbClr val="C9C9C9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5502-4E86-9FCD-FEFB70E863E4}"/>
              </c:ext>
            </c:extLst>
          </c:dPt>
          <c:dLbls>
            <c:dLbl>
              <c:idx val="0"/>
              <c:layout>
                <c:manualLayout>
                  <c:x val="0.26821955897628275"/>
                  <c:y val="-5.1282051282051282E-3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502-4E86-9FCD-FEFB70E863E4}"/>
                </c:ext>
              </c:extLst>
            </c:dLbl>
            <c:dLbl>
              <c:idx val="1"/>
              <c:layout>
                <c:manualLayout>
                  <c:x val="0.27687180281422746"/>
                  <c:y val="-5.1282051282051282E-3"/>
                </c:manualLayout>
              </c:layout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502-4E86-9FCD-FEFB70E863E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'Laylat Al-Qadr'!$B$102:$B$103</c:f>
              <c:strCache>
                <c:ptCount val="2"/>
                <c:pt idx="0">
                  <c:v>Completed</c:v>
                </c:pt>
                <c:pt idx="1">
                  <c:v>Remaining</c:v>
                </c:pt>
              </c:strCache>
            </c:strRef>
          </c:cat>
          <c:val>
            <c:numRef>
              <c:f>'Laylat Al-Qadr'!$C$102:$C$103</c:f>
              <c:numCache>
                <c:formatCode>General</c:formatCode>
                <c:ptCount val="2"/>
                <c:pt idx="0">
                  <c:v>0</c:v>
                </c:pt>
                <c:pt idx="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502-4E86-9FCD-FEFB70E86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ediance.com/ramadan-tracker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381001</xdr:colOff>
      <xdr:row>7</xdr:row>
      <xdr:rowOff>146538</xdr:rowOff>
    </xdr:from>
    <xdr:to>
      <xdr:col>16</xdr:col>
      <xdr:colOff>400050</xdr:colOff>
      <xdr:row>13</xdr:row>
      <xdr:rowOff>219075</xdr:rowOff>
    </xdr:to>
    <xdr:sp macro="" textlink="">
      <xdr:nvSpPr>
        <xdr:cNvPr id="2" name="Rectangle: Rounded Corner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A96E0D-9AE6-2594-B3FC-4A3D829D7AB5}"/>
            </a:ext>
          </a:extLst>
        </xdr:cNvPr>
        <xdr:cNvSpPr/>
      </xdr:nvSpPr>
      <xdr:spPr>
        <a:xfrm>
          <a:off x="10658476" y="1727688"/>
          <a:ext cx="2924174" cy="1263162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600" b="1">
              <a:solidFill>
                <a:schemeClr val="bg1"/>
              </a:solidFill>
            </a:rPr>
            <a:t>If You want to use Online Ramadan Tracker</a:t>
          </a:r>
          <a:r>
            <a:rPr lang="en-US" sz="1600" b="1" baseline="0">
              <a:solidFill>
                <a:schemeClr val="bg1"/>
              </a:solidFill>
            </a:rPr>
            <a:t> </a:t>
          </a:r>
          <a:r>
            <a:rPr lang="en-US" sz="1600" baseline="0">
              <a:solidFill>
                <a:schemeClr val="bg1"/>
              </a:solidFill>
            </a:rPr>
            <a:t>with beautiful design, color themes and graphs - Click Here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314325</xdr:colOff>
      <xdr:row>9</xdr:row>
      <xdr:rowOff>19050</xdr:rowOff>
    </xdr:from>
    <xdr:to>
      <xdr:col>25</xdr:col>
      <xdr:colOff>133350</xdr:colOff>
      <xdr:row>35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123825</xdr:colOff>
      <xdr:row>4</xdr:row>
      <xdr:rowOff>257175</xdr:rowOff>
    </xdr:from>
    <xdr:to>
      <xdr:col>14</xdr:col>
      <xdr:colOff>400050</xdr:colOff>
      <xdr:row>5</xdr:row>
      <xdr:rowOff>238125</xdr:rowOff>
    </xdr:to>
    <xdr:sp macro="" textlink="">
      <xdr:nvSpPr>
        <xdr:cNvPr id="3" name="Callout: Line 2">
          <a:extLst>
            <a:ext uri="{FF2B5EF4-FFF2-40B4-BE49-F238E27FC236}">
              <a16:creationId xmlns:a16="http://schemas.microsoft.com/office/drawing/2014/main" id="{8A17FDCF-1E7F-4695-A17A-603AAA9D81D0}"/>
            </a:ext>
          </a:extLst>
        </xdr:cNvPr>
        <xdr:cNvSpPr/>
      </xdr:nvSpPr>
      <xdr:spPr>
        <a:xfrm>
          <a:off x="8324850" y="447675"/>
          <a:ext cx="2600325" cy="304800"/>
        </a:xfrm>
        <a:prstGeom prst="borderCallout1">
          <a:avLst>
            <a:gd name="adj1" fmla="val 46875"/>
            <a:gd name="adj2" fmla="val -274"/>
            <a:gd name="adj3" fmla="val 315625"/>
            <a:gd name="adj4" fmla="val -66684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Click the cell to choose the option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314325</xdr:colOff>
      <xdr:row>10</xdr:row>
      <xdr:rowOff>19049</xdr:rowOff>
    </xdr:from>
    <xdr:to>
      <xdr:col>16</xdr:col>
      <xdr:colOff>847725</xdr:colOff>
      <xdr:row>33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628650</xdr:colOff>
      <xdr:row>5</xdr:row>
      <xdr:rowOff>85725</xdr:rowOff>
    </xdr:from>
    <xdr:to>
      <xdr:col>12</xdr:col>
      <xdr:colOff>390525</xdr:colOff>
      <xdr:row>5</xdr:row>
      <xdr:rowOff>390525</xdr:rowOff>
    </xdr:to>
    <xdr:sp macro="" textlink="">
      <xdr:nvSpPr>
        <xdr:cNvPr id="3" name="Callout: Line 2">
          <a:extLst>
            <a:ext uri="{FF2B5EF4-FFF2-40B4-BE49-F238E27FC236}">
              <a16:creationId xmlns:a16="http://schemas.microsoft.com/office/drawing/2014/main" id="{795ADF22-0E4C-4639-9A9B-B6CAFCDAAD4C}"/>
            </a:ext>
          </a:extLst>
        </xdr:cNvPr>
        <xdr:cNvSpPr/>
      </xdr:nvSpPr>
      <xdr:spPr>
        <a:xfrm>
          <a:off x="7105650" y="1362075"/>
          <a:ext cx="3409950" cy="304800"/>
        </a:xfrm>
        <a:prstGeom prst="borderCallout1">
          <a:avLst>
            <a:gd name="adj1" fmla="val 46875"/>
            <a:gd name="adj2" fmla="val -274"/>
            <a:gd name="adj3" fmla="val 315625"/>
            <a:gd name="adj4" fmla="val -66684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Click the cell to choose the option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409575</xdr:colOff>
      <xdr:row>13</xdr:row>
      <xdr:rowOff>0</xdr:rowOff>
    </xdr:from>
    <xdr:to>
      <xdr:col>14</xdr:col>
      <xdr:colOff>428625</xdr:colOff>
      <xdr:row>33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161925</xdr:colOff>
      <xdr:row>4</xdr:row>
      <xdr:rowOff>304800</xdr:rowOff>
    </xdr:from>
    <xdr:to>
      <xdr:col>10</xdr:col>
      <xdr:colOff>438150</xdr:colOff>
      <xdr:row>5</xdr:row>
      <xdr:rowOff>285750</xdr:rowOff>
    </xdr:to>
    <xdr:sp macro="" textlink="">
      <xdr:nvSpPr>
        <xdr:cNvPr id="3" name="Callout: Line 2">
          <a:extLst>
            <a:ext uri="{FF2B5EF4-FFF2-40B4-BE49-F238E27FC236}">
              <a16:creationId xmlns:a16="http://schemas.microsoft.com/office/drawing/2014/main" id="{DF90C34B-A54D-4E65-B40A-3A16B9C84D66}"/>
            </a:ext>
          </a:extLst>
        </xdr:cNvPr>
        <xdr:cNvSpPr/>
      </xdr:nvSpPr>
      <xdr:spPr>
        <a:xfrm>
          <a:off x="7324725" y="495300"/>
          <a:ext cx="2600325" cy="304800"/>
        </a:xfrm>
        <a:prstGeom prst="borderCallout1">
          <a:avLst>
            <a:gd name="adj1" fmla="val 46875"/>
            <a:gd name="adj2" fmla="val -274"/>
            <a:gd name="adj3" fmla="val 334375"/>
            <a:gd name="adj4" fmla="val -153863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Enter your money on which zakat is due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14</xdr:row>
      <xdr:rowOff>0</xdr:rowOff>
    </xdr:from>
    <xdr:to>
      <xdr:col>15</xdr:col>
      <xdr:colOff>838200</xdr:colOff>
      <xdr:row>33</xdr:row>
      <xdr:rowOff>0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581024</xdr:colOff>
      <xdr:row>49</xdr:row>
      <xdr:rowOff>190499</xdr:rowOff>
    </xdr:from>
    <xdr:to>
      <xdr:col>15</xdr:col>
      <xdr:colOff>809624</xdr:colOff>
      <xdr:row>74</xdr:row>
      <xdr:rowOff>0</xdr:rowOff>
    </xdr:to>
    <xdr:graphicFrame macro="">
      <xdr:nvGraphicFramePr>
        <xdr:cNvPr id="4" name="Chart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5</xdr:col>
      <xdr:colOff>0</xdr:colOff>
      <xdr:row>93</xdr:row>
      <xdr:rowOff>0</xdr:rowOff>
    </xdr:from>
    <xdr:to>
      <xdr:col>15</xdr:col>
      <xdr:colOff>819150</xdr:colOff>
      <xdr:row>116</xdr:row>
      <xdr:rowOff>0</xdr:rowOff>
    </xdr:to>
    <xdr:graphicFrame macro="">
      <xdr:nvGraphicFramePr>
        <xdr:cNvPr id="5" name="Chart 3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5</xdr:col>
      <xdr:colOff>9525</xdr:colOff>
      <xdr:row>128</xdr:row>
      <xdr:rowOff>9525</xdr:rowOff>
    </xdr:from>
    <xdr:to>
      <xdr:col>15</xdr:col>
      <xdr:colOff>752474</xdr:colOff>
      <xdr:row>147</xdr:row>
      <xdr:rowOff>180975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5</xdr:col>
      <xdr:colOff>9525</xdr:colOff>
      <xdr:row>156</xdr:row>
      <xdr:rowOff>190499</xdr:rowOff>
    </xdr:from>
    <xdr:to>
      <xdr:col>15</xdr:col>
      <xdr:colOff>723900</xdr:colOff>
      <xdr:row>178</xdr:row>
      <xdr:rowOff>0</xdr:rowOff>
    </xdr:to>
    <xdr:graphicFrame macro="">
      <xdr:nvGraphicFramePr>
        <xdr:cNvPr id="7" name="Chart 5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323850</xdr:colOff>
      <xdr:row>183</xdr:row>
      <xdr:rowOff>180975</xdr:rowOff>
    </xdr:from>
    <xdr:to>
      <xdr:col>23</xdr:col>
      <xdr:colOff>485775</xdr:colOff>
      <xdr:row>184</xdr:row>
      <xdr:rowOff>19050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D25C323B-E67F-4897-AEDB-78D3A4300677}"/>
            </a:ext>
          </a:extLst>
        </xdr:cNvPr>
        <xdr:cNvCxnSpPr/>
      </xdr:nvCxnSpPr>
      <xdr:spPr>
        <a:xfrm flipV="1">
          <a:off x="323850" y="37052250"/>
          <a:ext cx="17202150" cy="285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278424</xdr:colOff>
      <xdr:row>6</xdr:row>
      <xdr:rowOff>21980</xdr:rowOff>
    </xdr:from>
    <xdr:to>
      <xdr:col>12</xdr:col>
      <xdr:colOff>109904</xdr:colOff>
      <xdr:row>18</xdr:row>
      <xdr:rowOff>139212</xdr:rowOff>
    </xdr:to>
    <xdr:graphicFrame macro="">
      <xdr:nvGraphicFramePr>
        <xdr:cNvPr id="8" name="Chart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285750</xdr:colOff>
      <xdr:row>21</xdr:row>
      <xdr:rowOff>241788</xdr:rowOff>
    </xdr:from>
    <xdr:to>
      <xdr:col>12</xdr:col>
      <xdr:colOff>109904</xdr:colOff>
      <xdr:row>34</xdr:row>
      <xdr:rowOff>190499</xdr:rowOff>
    </xdr:to>
    <xdr:graphicFrame macro="">
      <xdr:nvGraphicFramePr>
        <xdr:cNvPr id="9" name="Chart 2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278422</xdr:colOff>
      <xdr:row>37</xdr:row>
      <xdr:rowOff>241788</xdr:rowOff>
    </xdr:from>
    <xdr:to>
      <xdr:col>12</xdr:col>
      <xdr:colOff>109904</xdr:colOff>
      <xdr:row>50</xdr:row>
      <xdr:rowOff>131885</xdr:rowOff>
    </xdr:to>
    <xdr:graphicFrame macro="">
      <xdr:nvGraphicFramePr>
        <xdr:cNvPr id="10" name="Chart 3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4</xdr:col>
      <xdr:colOff>307730</xdr:colOff>
      <xdr:row>54</xdr:row>
      <xdr:rowOff>7326</xdr:rowOff>
    </xdr:from>
    <xdr:to>
      <xdr:col>12</xdr:col>
      <xdr:colOff>95250</xdr:colOff>
      <xdr:row>67</xdr:row>
      <xdr:rowOff>0</xdr:rowOff>
    </xdr:to>
    <xdr:graphicFrame macro="">
      <xdr:nvGraphicFramePr>
        <xdr:cNvPr id="11" name="Chart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</xdr:col>
      <xdr:colOff>322384</xdr:colOff>
      <xdr:row>69</xdr:row>
      <xdr:rowOff>234461</xdr:rowOff>
    </xdr:from>
    <xdr:to>
      <xdr:col>12</xdr:col>
      <xdr:colOff>95250</xdr:colOff>
      <xdr:row>82</xdr:row>
      <xdr:rowOff>175846</xdr:rowOff>
    </xdr:to>
    <xdr:graphicFrame macro="">
      <xdr:nvGraphicFramePr>
        <xdr:cNvPr id="12" name="Chart 5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247650</xdr:colOff>
      <xdr:row>3</xdr:row>
      <xdr:rowOff>104775</xdr:rowOff>
    </xdr:from>
    <xdr:to>
      <xdr:col>9</xdr:col>
      <xdr:colOff>47626</xdr:colOff>
      <xdr:row>4</xdr:row>
      <xdr:rowOff>219075</xdr:rowOff>
    </xdr:to>
    <xdr:sp macro="" textlink="">
      <xdr:nvSpPr>
        <xdr:cNvPr id="2" name="Callout: Line 1">
          <a:extLst>
            <a:ext uri="{FF2B5EF4-FFF2-40B4-BE49-F238E27FC236}">
              <a16:creationId xmlns:a16="http://schemas.microsoft.com/office/drawing/2014/main" id="{FF378F89-B047-148C-13AC-AD31C973E5A1}"/>
            </a:ext>
          </a:extLst>
        </xdr:cNvPr>
        <xdr:cNvSpPr/>
      </xdr:nvSpPr>
      <xdr:spPr>
        <a:xfrm>
          <a:off x="6600825" y="1257300"/>
          <a:ext cx="2124076" cy="304800"/>
        </a:xfrm>
        <a:prstGeom prst="borderCallout1">
          <a:avLst>
            <a:gd name="adj1" fmla="val 46875"/>
            <a:gd name="adj2" fmla="val -274"/>
            <a:gd name="adj3" fmla="val 237500"/>
            <a:gd name="adj4" fmla="val -77894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Click the cell to choose the option</a:t>
          </a:r>
        </a:p>
      </xdr:txBody>
    </xdr:sp>
    <xdr:clientData/>
  </xdr:twoCellAnchor>
  <xdr:twoCellAnchor>
    <xdr:from>
      <xdr:col>0</xdr:col>
      <xdr:colOff>7327</xdr:colOff>
      <xdr:row>83</xdr:row>
      <xdr:rowOff>131885</xdr:rowOff>
    </xdr:from>
    <xdr:to>
      <xdr:col>24</xdr:col>
      <xdr:colOff>86458</xdr:colOff>
      <xdr:row>83</xdr:row>
      <xdr:rowOff>160460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6AB00C0-2E18-4BCB-BCC1-F16DBE55E84F}"/>
            </a:ext>
          </a:extLst>
        </xdr:cNvPr>
        <xdr:cNvCxnSpPr/>
      </xdr:nvCxnSpPr>
      <xdr:spPr>
        <a:xfrm flipV="1">
          <a:off x="7327" y="17254904"/>
          <a:ext cx="17202150" cy="285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X20"/>
  <sheetViews>
    <sheetView showGridLines="0" zoomScaleNormal="100" workbookViewId="0">
      <pane ySplit="3" topLeftCell="A4" activePane="bottomLeft" state="frozen"/>
      <selection pane="bottomLeft" activeCell="N21" sqref="N21"/>
    </sheetView>
  </sheetViews>
  <sheetFormatPr defaultColWidth="8.7109375" defaultRowHeight="15" x14ac:dyDescent="0.25"/>
  <cols>
    <col min="3" max="10" width="16" customWidth="1"/>
  </cols>
  <sheetData>
    <row r="2" spans="2:24" ht="19.5" x14ac:dyDescent="0.25">
      <c r="B2" s="66" t="s">
        <v>230</v>
      </c>
      <c r="C2" s="66"/>
      <c r="D2" s="66"/>
      <c r="E2" s="66"/>
      <c r="F2" s="66"/>
      <c r="G2" s="66"/>
      <c r="H2" s="66"/>
      <c r="I2" s="30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1"/>
    </row>
    <row r="3" spans="2:24" ht="25.5" customHeight="1" x14ac:dyDescent="0.25">
      <c r="B3" s="66"/>
      <c r="C3" s="66"/>
      <c r="D3" s="66"/>
      <c r="E3" s="66"/>
      <c r="F3" s="66"/>
      <c r="G3" s="66"/>
      <c r="H3" s="66"/>
      <c r="I3" s="65"/>
      <c r="J3" s="65"/>
      <c r="K3" s="65"/>
      <c r="L3" s="65"/>
      <c r="M3" s="65"/>
      <c r="N3" s="65"/>
      <c r="O3" s="65"/>
      <c r="P3" s="65"/>
      <c r="Q3" s="65"/>
      <c r="R3" s="65"/>
      <c r="S3" s="1"/>
      <c r="T3" s="65"/>
      <c r="U3" s="65"/>
      <c r="V3" s="65"/>
      <c r="W3" s="65"/>
      <c r="X3" s="1"/>
    </row>
    <row r="6" spans="2:24" ht="19.5" customHeight="1" x14ac:dyDescent="0.25">
      <c r="C6" s="73" t="s">
        <v>0</v>
      </c>
      <c r="D6" s="74"/>
      <c r="E6" s="74"/>
      <c r="F6" s="74"/>
      <c r="G6" s="74"/>
      <c r="H6" s="74"/>
      <c r="I6" s="74"/>
      <c r="J6" s="75"/>
    </row>
    <row r="7" spans="2:24" x14ac:dyDescent="0.25">
      <c r="C7" s="17"/>
      <c r="J7" s="18"/>
    </row>
    <row r="8" spans="2:24" ht="15.75" x14ac:dyDescent="0.25">
      <c r="C8" s="76" t="s">
        <v>1</v>
      </c>
      <c r="D8" s="77"/>
      <c r="E8" s="77"/>
      <c r="F8" s="77"/>
      <c r="G8" s="77"/>
      <c r="H8" s="77"/>
      <c r="I8" s="77"/>
      <c r="J8" s="78"/>
      <c r="L8" s="82"/>
      <c r="M8" s="82"/>
      <c r="N8" s="82"/>
      <c r="O8" s="82"/>
      <c r="P8" s="82"/>
    </row>
    <row r="9" spans="2:24" ht="15.75" customHeight="1" x14ac:dyDescent="0.25">
      <c r="C9" s="79" t="s">
        <v>2</v>
      </c>
      <c r="D9" s="80"/>
      <c r="E9" s="80"/>
      <c r="F9" s="80"/>
      <c r="G9" s="80"/>
      <c r="H9" s="80"/>
      <c r="I9" s="80"/>
      <c r="J9" s="81"/>
      <c r="L9" s="82"/>
      <c r="M9" s="82"/>
      <c r="N9" s="82"/>
      <c r="O9" s="82"/>
      <c r="P9" s="82"/>
    </row>
    <row r="10" spans="2:24" ht="15.75" customHeight="1" x14ac:dyDescent="0.25">
      <c r="C10" s="79" t="s">
        <v>3</v>
      </c>
      <c r="D10" s="80"/>
      <c r="E10" s="80"/>
      <c r="F10" s="80"/>
      <c r="G10" s="80"/>
      <c r="H10" s="80"/>
      <c r="I10" s="80"/>
      <c r="J10" s="81"/>
      <c r="L10" s="82"/>
      <c r="M10" s="82"/>
      <c r="N10" s="82"/>
      <c r="O10" s="82"/>
      <c r="P10" s="82"/>
    </row>
    <row r="11" spans="2:24" ht="15.75" customHeight="1" x14ac:dyDescent="0.25">
      <c r="C11" s="79" t="s">
        <v>4</v>
      </c>
      <c r="D11" s="80"/>
      <c r="E11" s="80"/>
      <c r="F11" s="80"/>
      <c r="G11" s="80"/>
      <c r="H11" s="80"/>
      <c r="I11" s="80"/>
      <c r="J11" s="81"/>
      <c r="L11" s="82"/>
      <c r="M11" s="82"/>
      <c r="N11" s="82"/>
      <c r="O11" s="82"/>
      <c r="P11" s="82"/>
    </row>
    <row r="12" spans="2:24" ht="15.75" customHeight="1" x14ac:dyDescent="0.25">
      <c r="C12" s="79" t="s">
        <v>5</v>
      </c>
      <c r="D12" s="80"/>
      <c r="E12" s="80"/>
      <c r="F12" s="80"/>
      <c r="G12" s="80"/>
      <c r="H12" s="80"/>
      <c r="I12" s="80"/>
      <c r="J12" s="81"/>
      <c r="L12" s="82"/>
      <c r="M12" s="82"/>
      <c r="N12" s="82"/>
      <c r="O12" s="82"/>
      <c r="P12" s="82"/>
    </row>
    <row r="13" spans="2:24" x14ac:dyDescent="0.25">
      <c r="C13" s="17"/>
      <c r="J13" s="18"/>
      <c r="L13" s="82"/>
      <c r="M13" s="82"/>
      <c r="N13" s="82"/>
      <c r="O13" s="82"/>
      <c r="P13" s="82"/>
    </row>
    <row r="14" spans="2:24" ht="18" customHeight="1" x14ac:dyDescent="0.25">
      <c r="C14" s="83" t="s">
        <v>6</v>
      </c>
      <c r="D14" s="84"/>
      <c r="E14" s="84"/>
      <c r="F14" s="84"/>
      <c r="G14" s="84"/>
      <c r="H14" s="84"/>
      <c r="I14" s="84"/>
      <c r="J14" s="85"/>
    </row>
    <row r="15" spans="2:24" ht="18" customHeight="1" x14ac:dyDescent="0.25">
      <c r="C15" s="83"/>
      <c r="D15" s="84"/>
      <c r="E15" s="84"/>
      <c r="F15" s="84"/>
      <c r="G15" s="84"/>
      <c r="H15" s="84"/>
      <c r="I15" s="84"/>
      <c r="J15" s="85"/>
    </row>
    <row r="16" spans="2:24" ht="18" customHeight="1" x14ac:dyDescent="0.25">
      <c r="C16" s="83"/>
      <c r="D16" s="84"/>
      <c r="E16" s="84"/>
      <c r="F16" s="84"/>
      <c r="G16" s="84"/>
      <c r="H16" s="84"/>
      <c r="I16" s="84"/>
      <c r="J16" s="85"/>
    </row>
    <row r="17" spans="3:10" x14ac:dyDescent="0.25">
      <c r="C17" s="17"/>
      <c r="J17" s="18"/>
    </row>
    <row r="18" spans="3:10" x14ac:dyDescent="0.25">
      <c r="C18" s="86" t="s">
        <v>7</v>
      </c>
      <c r="D18" s="87"/>
      <c r="E18" s="87"/>
      <c r="F18" s="87"/>
      <c r="G18" s="87"/>
      <c r="H18" s="87"/>
      <c r="I18" s="87"/>
      <c r="J18" s="88"/>
    </row>
    <row r="19" spans="3:10" ht="15.75" customHeight="1" x14ac:dyDescent="0.25">
      <c r="C19" s="67" t="s">
        <v>8</v>
      </c>
      <c r="D19" s="68"/>
      <c r="E19" s="68"/>
      <c r="F19" s="68"/>
      <c r="G19" s="68"/>
      <c r="H19" s="68"/>
      <c r="I19" s="68"/>
      <c r="J19" s="69"/>
    </row>
    <row r="20" spans="3:10" ht="15.75" customHeight="1" x14ac:dyDescent="0.25">
      <c r="C20" s="70"/>
      <c r="D20" s="71"/>
      <c r="E20" s="71"/>
      <c r="F20" s="71"/>
      <c r="G20" s="71"/>
      <c r="H20" s="71"/>
      <c r="I20" s="71"/>
      <c r="J20" s="72"/>
    </row>
  </sheetData>
  <mergeCells count="25">
    <mergeCell ref="L8:P13"/>
    <mergeCell ref="C11:J11"/>
    <mergeCell ref="C12:J12"/>
    <mergeCell ref="C14:J16"/>
    <mergeCell ref="C18:J18"/>
    <mergeCell ref="C19:J20"/>
    <mergeCell ref="C6:J6"/>
    <mergeCell ref="C8:J8"/>
    <mergeCell ref="C9:J9"/>
    <mergeCell ref="C10:J10"/>
    <mergeCell ref="T2:U2"/>
    <mergeCell ref="V2:W2"/>
    <mergeCell ref="T3:U3"/>
    <mergeCell ref="V3:W3"/>
    <mergeCell ref="B2:H3"/>
    <mergeCell ref="J2:K2"/>
    <mergeCell ref="L2:M2"/>
    <mergeCell ref="N2:O2"/>
    <mergeCell ref="P2:Q2"/>
    <mergeCell ref="R2:S2"/>
    <mergeCell ref="I3:J3"/>
    <mergeCell ref="K3:L3"/>
    <mergeCell ref="M3:N3"/>
    <mergeCell ref="O3:P3"/>
    <mergeCell ref="Q3:R3"/>
  </mergeCells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1"/>
  <sheetViews>
    <sheetView showGridLines="0" tabSelected="1" zoomScaleNormal="100" workbookViewId="0">
      <pane ySplit="2" topLeftCell="A3" activePane="bottomLeft" state="frozen"/>
      <selection pane="bottomLeft" activeCell="G19" sqref="G19"/>
    </sheetView>
  </sheetViews>
  <sheetFormatPr defaultColWidth="8.7109375" defaultRowHeight="15" x14ac:dyDescent="0.25"/>
  <cols>
    <col min="2" max="2" width="15" customWidth="1"/>
    <col min="3" max="8" width="13" customWidth="1"/>
    <col min="10" max="10" width="14.140625" bestFit="1" customWidth="1"/>
    <col min="12" max="12" width="8.7109375" customWidth="1"/>
    <col min="17" max="17" width="8.7109375" customWidth="1"/>
  </cols>
  <sheetData>
    <row r="1" spans="1:27" ht="19.5" customHeight="1" x14ac:dyDescent="0.25">
      <c r="A1" s="66" t="s">
        <v>230</v>
      </c>
      <c r="B1" s="66"/>
      <c r="C1" s="66"/>
      <c r="D1" s="66"/>
      <c r="E1" s="66"/>
      <c r="F1" s="66"/>
      <c r="G1" s="66"/>
      <c r="H1" s="66"/>
      <c r="I1" s="66"/>
      <c r="J1" s="66"/>
      <c r="K1" s="30"/>
      <c r="L1" s="30"/>
      <c r="M1" s="30"/>
      <c r="N1" s="30"/>
      <c r="O1" s="30"/>
      <c r="P1" s="30"/>
      <c r="Q1" s="30"/>
      <c r="R1" s="30"/>
      <c r="S1" s="1"/>
      <c r="T1" s="1"/>
      <c r="U1" s="1"/>
      <c r="V1" s="1"/>
      <c r="W1" s="1"/>
      <c r="X1" s="1"/>
      <c r="Y1" s="1"/>
      <c r="Z1" s="1"/>
      <c r="AA1" s="1"/>
    </row>
    <row r="2" spans="1:27" ht="25.5" customHeight="1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30"/>
      <c r="L2" s="30"/>
      <c r="M2" s="30"/>
      <c r="N2" s="30"/>
      <c r="O2" s="30"/>
      <c r="P2" s="30"/>
      <c r="Q2" s="30"/>
      <c r="R2" s="1"/>
      <c r="S2" s="1"/>
      <c r="T2" s="1"/>
      <c r="U2" s="1"/>
      <c r="V2" s="1"/>
      <c r="W2" s="1"/>
      <c r="X2" s="1"/>
      <c r="Y2" s="1"/>
      <c r="Z2" s="1"/>
      <c r="AA2" s="1"/>
    </row>
    <row r="5" spans="1:27" ht="25.5" customHeight="1" x14ac:dyDescent="0.25">
      <c r="B5" s="65" t="s">
        <v>9</v>
      </c>
      <c r="C5" s="65"/>
      <c r="D5" s="65"/>
      <c r="E5" s="65"/>
      <c r="F5" s="65"/>
      <c r="G5" s="65"/>
      <c r="H5" s="65"/>
    </row>
    <row r="6" spans="1:27" ht="25.5" customHeight="1" x14ac:dyDescent="0.25">
      <c r="B6" s="89" t="s">
        <v>10</v>
      </c>
      <c r="C6" s="89"/>
      <c r="D6" s="89"/>
      <c r="E6" s="89"/>
      <c r="F6" s="89"/>
      <c r="G6" s="89"/>
      <c r="H6" s="89"/>
    </row>
    <row r="8" spans="1:27" ht="19.5" customHeight="1" x14ac:dyDescent="0.25">
      <c r="B8" s="2" t="s">
        <v>11</v>
      </c>
      <c r="C8" s="2" t="s">
        <v>12</v>
      </c>
      <c r="D8" s="2" t="s">
        <v>13</v>
      </c>
      <c r="E8" s="2" t="s">
        <v>14</v>
      </c>
      <c r="F8" s="2" t="s">
        <v>15</v>
      </c>
      <c r="G8" s="2" t="s">
        <v>16</v>
      </c>
      <c r="H8" s="2" t="s">
        <v>17</v>
      </c>
    </row>
    <row r="9" spans="1:27" x14ac:dyDescent="0.25">
      <c r="B9" s="3">
        <v>1</v>
      </c>
      <c r="C9" s="4"/>
      <c r="D9" s="4"/>
      <c r="E9" s="4"/>
      <c r="F9" s="4"/>
      <c r="G9" s="4"/>
      <c r="H9" s="4"/>
    </row>
    <row r="10" spans="1:27" ht="15.75" x14ac:dyDescent="0.25">
      <c r="B10" s="3">
        <v>2</v>
      </c>
      <c r="C10" s="4"/>
      <c r="D10" s="4"/>
      <c r="E10" s="4"/>
      <c r="F10" s="4"/>
      <c r="G10" s="4"/>
      <c r="H10" s="4"/>
      <c r="J10" s="90" t="s">
        <v>18</v>
      </c>
      <c r="K10" s="90"/>
      <c r="L10" s="90"/>
    </row>
    <row r="11" spans="1:27" x14ac:dyDescent="0.25">
      <c r="B11" s="3">
        <v>3</v>
      </c>
      <c r="C11" s="4"/>
      <c r="D11" s="4"/>
      <c r="E11" s="4"/>
      <c r="F11" s="4"/>
      <c r="G11" s="4"/>
      <c r="H11" s="4"/>
      <c r="J11" s="2" t="s">
        <v>19</v>
      </c>
      <c r="K11" s="2" t="s">
        <v>20</v>
      </c>
      <c r="L11" s="2" t="s">
        <v>21</v>
      </c>
    </row>
    <row r="12" spans="1:27" x14ac:dyDescent="0.25">
      <c r="B12" s="3">
        <v>4</v>
      </c>
      <c r="C12" s="4"/>
      <c r="D12" s="4"/>
      <c r="E12" s="4"/>
      <c r="F12" s="4"/>
      <c r="G12" s="4"/>
      <c r="H12" s="4"/>
      <c r="J12" s="5" t="s">
        <v>22</v>
      </c>
      <c r="K12" s="4">
        <f>COUNTIF(C9:H38,"Jamat")</f>
        <v>0</v>
      </c>
      <c r="L12" s="6">
        <f>K12/180</f>
        <v>0</v>
      </c>
    </row>
    <row r="13" spans="1:27" x14ac:dyDescent="0.25">
      <c r="B13" s="3">
        <v>5</v>
      </c>
      <c r="C13" s="4"/>
      <c r="D13" s="4"/>
      <c r="E13" s="4"/>
      <c r="F13" s="4"/>
      <c r="G13" s="4"/>
      <c r="H13" s="4"/>
      <c r="J13" s="5" t="s">
        <v>23</v>
      </c>
      <c r="K13" s="4">
        <f>COUNTIF(C9:H38,"Alone")</f>
        <v>0</v>
      </c>
      <c r="L13" s="6">
        <f>K13/180</f>
        <v>0</v>
      </c>
    </row>
    <row r="14" spans="1:27" x14ac:dyDescent="0.25">
      <c r="B14" s="3">
        <v>6</v>
      </c>
      <c r="C14" s="4"/>
      <c r="D14" s="4"/>
      <c r="E14" s="4"/>
      <c r="F14" s="4"/>
      <c r="G14" s="4"/>
      <c r="H14" s="4"/>
      <c r="J14" s="5" t="s">
        <v>24</v>
      </c>
      <c r="K14" s="4">
        <f>COUNTIF(C9:H38,"Qaza")</f>
        <v>0</v>
      </c>
      <c r="L14" s="6">
        <f>K14/180</f>
        <v>0</v>
      </c>
    </row>
    <row r="15" spans="1:27" x14ac:dyDescent="0.25">
      <c r="B15" s="3">
        <v>7</v>
      </c>
      <c r="C15" s="4"/>
      <c r="D15" s="4"/>
      <c r="E15" s="4"/>
      <c r="F15" s="4"/>
      <c r="G15" s="4"/>
      <c r="H15" s="4"/>
      <c r="J15" s="5" t="s">
        <v>25</v>
      </c>
      <c r="K15" s="4">
        <f>COUNTIF(C9:H38,"NA")</f>
        <v>0</v>
      </c>
      <c r="L15" s="6">
        <f>K15/180</f>
        <v>0</v>
      </c>
    </row>
    <row r="16" spans="1:27" x14ac:dyDescent="0.25">
      <c r="B16" s="3">
        <v>8</v>
      </c>
      <c r="C16" s="4"/>
      <c r="D16" s="4"/>
      <c r="E16" s="4"/>
      <c r="F16" s="4"/>
      <c r="G16" s="4"/>
      <c r="H16" s="4"/>
      <c r="J16" s="5" t="s">
        <v>26</v>
      </c>
      <c r="K16" s="4">
        <f>COUNTBLANK(C9:H38)</f>
        <v>180</v>
      </c>
      <c r="L16" s="6">
        <f>K16/180</f>
        <v>1</v>
      </c>
    </row>
    <row r="17" spans="2:14" x14ac:dyDescent="0.25">
      <c r="B17" s="3">
        <v>9</v>
      </c>
      <c r="C17" s="4"/>
      <c r="D17" s="4"/>
      <c r="E17" s="4"/>
      <c r="F17" s="4"/>
      <c r="G17" s="4"/>
      <c r="H17" s="4"/>
      <c r="J17" s="7" t="s">
        <v>27</v>
      </c>
      <c r="K17" s="8">
        <v>180</v>
      </c>
      <c r="L17" s="6">
        <v>1</v>
      </c>
    </row>
    <row r="18" spans="2:14" x14ac:dyDescent="0.25">
      <c r="B18" s="3">
        <v>10</v>
      </c>
      <c r="C18" s="4"/>
      <c r="D18" s="4"/>
      <c r="E18" s="4"/>
      <c r="F18" s="4"/>
      <c r="G18" s="4"/>
      <c r="H18" s="4"/>
    </row>
    <row r="19" spans="2:14" ht="15.75" x14ac:dyDescent="0.25">
      <c r="B19" s="3">
        <v>11</v>
      </c>
      <c r="C19" s="4"/>
      <c r="D19" s="4"/>
      <c r="E19" s="4"/>
      <c r="F19" s="4"/>
      <c r="G19" s="4"/>
      <c r="H19" s="4"/>
      <c r="J19" s="90" t="s">
        <v>28</v>
      </c>
      <c r="K19" s="90"/>
      <c r="L19" s="90"/>
      <c r="M19" s="90"/>
      <c r="N19" s="90"/>
    </row>
    <row r="20" spans="2:14" x14ac:dyDescent="0.25">
      <c r="B20" s="3">
        <v>12</v>
      </c>
      <c r="C20" s="4"/>
      <c r="D20" s="4"/>
      <c r="E20" s="4"/>
      <c r="F20" s="4"/>
      <c r="G20" s="4"/>
      <c r="H20" s="4"/>
      <c r="J20" s="2" t="s">
        <v>29</v>
      </c>
      <c r="K20" s="2" t="s">
        <v>22</v>
      </c>
      <c r="L20" s="2" t="s">
        <v>23</v>
      </c>
      <c r="M20" s="2" t="s">
        <v>24</v>
      </c>
      <c r="N20" s="2" t="s">
        <v>25</v>
      </c>
    </row>
    <row r="21" spans="2:14" x14ac:dyDescent="0.25">
      <c r="B21" s="3">
        <v>13</v>
      </c>
      <c r="C21" s="4"/>
      <c r="D21" s="4"/>
      <c r="E21" s="4"/>
      <c r="F21" s="4"/>
      <c r="G21" s="4"/>
      <c r="H21" s="4"/>
      <c r="J21" s="5" t="s">
        <v>12</v>
      </c>
      <c r="K21" s="4">
        <f>COUNTIF(C9:C38,"Jamat")</f>
        <v>0</v>
      </c>
      <c r="L21" s="4">
        <f>COUNTIF(C9:C38,"Alone")</f>
        <v>0</v>
      </c>
      <c r="M21" s="4">
        <f>COUNTIF(C9:C38,"Qaza")</f>
        <v>0</v>
      </c>
      <c r="N21" s="4">
        <f>COUNTIF(C9:C38,"NA")</f>
        <v>0</v>
      </c>
    </row>
    <row r="22" spans="2:14" x14ac:dyDescent="0.25">
      <c r="B22" s="3">
        <v>14</v>
      </c>
      <c r="C22" s="4"/>
      <c r="D22" s="4"/>
      <c r="E22" s="4"/>
      <c r="F22" s="4"/>
      <c r="G22" s="4"/>
      <c r="H22" s="4"/>
      <c r="J22" s="5" t="s">
        <v>13</v>
      </c>
      <c r="K22" s="4">
        <f>COUNTIF(D9:D38,"Jamat")</f>
        <v>0</v>
      </c>
      <c r="L22" s="4">
        <f>COUNTIF(D9:D38,"Alone")</f>
        <v>0</v>
      </c>
      <c r="M22" s="4">
        <f>COUNTIF(D9:D38,"Qaza")</f>
        <v>0</v>
      </c>
      <c r="N22" s="4">
        <f>COUNTIF(D9:D38,"NA")</f>
        <v>0</v>
      </c>
    </row>
    <row r="23" spans="2:14" x14ac:dyDescent="0.25">
      <c r="B23" s="3">
        <v>15</v>
      </c>
      <c r="C23" s="4"/>
      <c r="D23" s="4"/>
      <c r="E23" s="4"/>
      <c r="F23" s="4"/>
      <c r="G23" s="4"/>
      <c r="H23" s="4"/>
      <c r="J23" s="5" t="s">
        <v>14</v>
      </c>
      <c r="K23" s="4">
        <f>COUNTIF(E9:E38,"Jamat")</f>
        <v>0</v>
      </c>
      <c r="L23" s="4">
        <f>COUNTIF(E9:E38,"Alone")</f>
        <v>0</v>
      </c>
      <c r="M23" s="4">
        <f>COUNTIF(E9:E38,"Qaza")</f>
        <v>0</v>
      </c>
      <c r="N23" s="4">
        <f>COUNTIF(E9:E38,"NA")</f>
        <v>0</v>
      </c>
    </row>
    <row r="24" spans="2:14" x14ac:dyDescent="0.25">
      <c r="B24" s="3">
        <v>16</v>
      </c>
      <c r="C24" s="4"/>
      <c r="D24" s="4"/>
      <c r="E24" s="4"/>
      <c r="F24" s="4"/>
      <c r="G24" s="4"/>
      <c r="H24" s="4"/>
      <c r="J24" s="5" t="s">
        <v>15</v>
      </c>
      <c r="K24" s="4">
        <f>COUNTIF(F9:F38,"Jamat")</f>
        <v>0</v>
      </c>
      <c r="L24" s="4">
        <f>COUNTIF(F9:F38,"Alone")</f>
        <v>0</v>
      </c>
      <c r="M24" s="4">
        <f>COUNTIF(F9:F38,"Qaza")</f>
        <v>0</v>
      </c>
      <c r="N24" s="4">
        <f>COUNTIF(F9:F38,"NA")</f>
        <v>0</v>
      </c>
    </row>
    <row r="25" spans="2:14" x14ac:dyDescent="0.25">
      <c r="B25" s="3">
        <v>17</v>
      </c>
      <c r="C25" s="4"/>
      <c r="D25" s="4"/>
      <c r="E25" s="4"/>
      <c r="F25" s="4"/>
      <c r="G25" s="4"/>
      <c r="H25" s="4"/>
      <c r="J25" s="5" t="s">
        <v>16</v>
      </c>
      <c r="K25" s="4">
        <f>COUNTIF(G9:G38,"Jamat")</f>
        <v>0</v>
      </c>
      <c r="L25" s="4">
        <f>COUNTIF(G9:G38,"Alone")</f>
        <v>0</v>
      </c>
      <c r="M25" s="4">
        <f>COUNTIF(G9:G38,"Qaza")</f>
        <v>0</v>
      </c>
      <c r="N25" s="4">
        <f>COUNTIF(G9:G38,"NA")</f>
        <v>0</v>
      </c>
    </row>
    <row r="26" spans="2:14" x14ac:dyDescent="0.25">
      <c r="B26" s="3">
        <v>18</v>
      </c>
      <c r="C26" s="4"/>
      <c r="D26" s="4"/>
      <c r="E26" s="4"/>
      <c r="F26" s="4"/>
      <c r="G26" s="4"/>
      <c r="H26" s="4"/>
      <c r="J26" s="5" t="s">
        <v>17</v>
      </c>
      <c r="K26" s="4">
        <f>COUNTIF(H9:H38,"Jamat")</f>
        <v>0</v>
      </c>
      <c r="L26" s="4">
        <f>COUNTIF(H9:H38,"Alone")</f>
        <v>0</v>
      </c>
      <c r="M26" s="4">
        <f>COUNTIF(H9:H38,"Qaza")</f>
        <v>0</v>
      </c>
      <c r="N26" s="4">
        <f>COUNTIF(H9:H38,"NA")</f>
        <v>0</v>
      </c>
    </row>
    <row r="27" spans="2:14" x14ac:dyDescent="0.25">
      <c r="B27" s="3">
        <v>19</v>
      </c>
      <c r="C27" s="4"/>
      <c r="D27" s="4"/>
      <c r="E27" s="4"/>
      <c r="F27" s="4"/>
      <c r="G27" s="4"/>
      <c r="H27" s="4"/>
    </row>
    <row r="28" spans="2:14" x14ac:dyDescent="0.25">
      <c r="B28" s="3">
        <v>20</v>
      </c>
      <c r="C28" s="4"/>
      <c r="D28" s="4"/>
      <c r="E28" s="4"/>
      <c r="F28" s="4"/>
      <c r="G28" s="4"/>
      <c r="H28" s="4"/>
    </row>
    <row r="29" spans="2:14" x14ac:dyDescent="0.25">
      <c r="B29" s="3">
        <v>21</v>
      </c>
      <c r="C29" s="4"/>
      <c r="D29" s="4"/>
      <c r="E29" s="4"/>
      <c r="F29" s="4"/>
      <c r="G29" s="4"/>
      <c r="H29" s="4"/>
    </row>
    <row r="30" spans="2:14" x14ac:dyDescent="0.25">
      <c r="B30" s="3">
        <v>22</v>
      </c>
      <c r="C30" s="4"/>
      <c r="D30" s="4"/>
      <c r="E30" s="4"/>
      <c r="F30" s="4"/>
      <c r="G30" s="4"/>
      <c r="H30" s="4"/>
    </row>
    <row r="31" spans="2:14" x14ac:dyDescent="0.25">
      <c r="B31" s="3">
        <v>23</v>
      </c>
      <c r="C31" s="4"/>
      <c r="D31" s="4"/>
      <c r="E31" s="4"/>
      <c r="F31" s="4"/>
      <c r="G31" s="4"/>
      <c r="H31" s="4"/>
    </row>
    <row r="32" spans="2:14" x14ac:dyDescent="0.25">
      <c r="B32" s="3">
        <v>24</v>
      </c>
      <c r="C32" s="4"/>
      <c r="D32" s="4"/>
      <c r="E32" s="4"/>
      <c r="F32" s="4"/>
      <c r="G32" s="4"/>
      <c r="H32" s="4"/>
    </row>
    <row r="33" spans="2:8" x14ac:dyDescent="0.25">
      <c r="B33" s="3">
        <v>25</v>
      </c>
      <c r="C33" s="4"/>
      <c r="D33" s="4"/>
      <c r="E33" s="4"/>
      <c r="F33" s="4"/>
      <c r="G33" s="4"/>
      <c r="H33" s="4"/>
    </row>
    <row r="34" spans="2:8" x14ac:dyDescent="0.25">
      <c r="B34" s="3">
        <v>26</v>
      </c>
      <c r="C34" s="4"/>
      <c r="D34" s="4"/>
      <c r="E34" s="4"/>
      <c r="F34" s="4"/>
      <c r="G34" s="4"/>
      <c r="H34" s="4"/>
    </row>
    <row r="35" spans="2:8" x14ac:dyDescent="0.25">
      <c r="B35" s="3">
        <v>27</v>
      </c>
      <c r="C35" s="4"/>
      <c r="D35" s="4"/>
      <c r="E35" s="4"/>
      <c r="F35" s="4"/>
      <c r="G35" s="4"/>
      <c r="H35" s="4"/>
    </row>
    <row r="36" spans="2:8" x14ac:dyDescent="0.25">
      <c r="B36" s="3">
        <v>28</v>
      </c>
      <c r="C36" s="4"/>
      <c r="D36" s="4"/>
      <c r="E36" s="4"/>
      <c r="F36" s="4"/>
      <c r="G36" s="4"/>
      <c r="H36" s="4"/>
    </row>
    <row r="37" spans="2:8" x14ac:dyDescent="0.25">
      <c r="B37" s="3">
        <v>29</v>
      </c>
      <c r="C37" s="4"/>
      <c r="D37" s="4"/>
      <c r="E37" s="4"/>
      <c r="F37" s="4"/>
      <c r="G37" s="4"/>
      <c r="H37" s="4"/>
    </row>
    <row r="38" spans="2:8" x14ac:dyDescent="0.25">
      <c r="B38" s="3">
        <v>30</v>
      </c>
      <c r="C38" s="4"/>
      <c r="D38" s="4"/>
      <c r="E38" s="4"/>
      <c r="F38" s="4"/>
      <c r="G38" s="4"/>
      <c r="H38" s="4"/>
    </row>
    <row r="41" spans="2:8" ht="21.75" customHeight="1" x14ac:dyDescent="0.25"/>
    <row r="42" spans="2:8" ht="19.5" customHeight="1" x14ac:dyDescent="0.25"/>
    <row r="50" ht="21.75" customHeight="1" x14ac:dyDescent="0.25"/>
    <row r="51" ht="19.5" customHeight="1" x14ac:dyDescent="0.25"/>
  </sheetData>
  <mergeCells count="5">
    <mergeCell ref="A1:J2"/>
    <mergeCell ref="B5:H5"/>
    <mergeCell ref="B6:H6"/>
    <mergeCell ref="J19:N19"/>
    <mergeCell ref="J10:L10"/>
  </mergeCells>
  <conditionalFormatting sqref="C9:H38">
    <cfRule type="cellIs" dxfId="15" priority="2" operator="equal">
      <formula>"Jamat"</formula>
    </cfRule>
    <cfRule type="cellIs" dxfId="14" priority="3" operator="equal">
      <formula>"Alone"</formula>
    </cfRule>
    <cfRule type="cellIs" dxfId="13" priority="4" operator="equal">
      <formula>"Qaza"</formula>
    </cfRule>
    <cfRule type="cellIs" dxfId="12" priority="5" operator="equal">
      <formula>"NA"</formula>
    </cfRule>
  </conditionalFormatting>
  <dataValidations count="1">
    <dataValidation type="list" allowBlank="1" sqref="C9:H38" xr:uid="{00000000-0002-0000-0100-000000000000}">
      <formula1>"Jamat,Alone,Qaza,NA"</formula1>
      <formula2>0</formula2>
    </dataValidation>
  </dataValidations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42"/>
  <sheetViews>
    <sheetView showGridLines="0" zoomScaleNormal="100" workbookViewId="0">
      <pane ySplit="2" topLeftCell="A3" activePane="bottomLeft" state="frozen"/>
      <selection pane="bottomLeft" activeCell="J23" sqref="J23"/>
    </sheetView>
  </sheetViews>
  <sheetFormatPr defaultColWidth="8.7109375" defaultRowHeight="15" x14ac:dyDescent="0.25"/>
  <cols>
    <col min="2" max="2" width="15" customWidth="1"/>
    <col min="3" max="6" width="14" customWidth="1"/>
    <col min="7" max="7" width="5" customWidth="1"/>
    <col min="8" max="8" width="6.5703125" customWidth="1"/>
    <col min="9" max="9" width="5.85546875" customWidth="1"/>
    <col min="10" max="10" width="17.28515625" customWidth="1"/>
    <col min="11" max="11" width="21" customWidth="1"/>
    <col min="12" max="12" width="16.42578125" customWidth="1"/>
    <col min="14" max="18" width="24.42578125" customWidth="1"/>
    <col min="19" max="19" width="19.140625" customWidth="1"/>
  </cols>
  <sheetData>
    <row r="1" spans="1:18" ht="19.5" x14ac:dyDescent="0.25">
      <c r="A1" s="66" t="s">
        <v>229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30"/>
      <c r="M1" s="30"/>
      <c r="N1" s="30"/>
      <c r="O1" s="30"/>
      <c r="P1" s="30"/>
      <c r="Q1" s="30"/>
      <c r="R1" s="30"/>
    </row>
    <row r="2" spans="1:18" ht="25.5" customHeight="1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30"/>
      <c r="M2" s="30"/>
      <c r="N2" s="30"/>
      <c r="O2" s="30"/>
      <c r="P2" s="30"/>
      <c r="Q2" s="30"/>
      <c r="R2" s="1"/>
    </row>
    <row r="5" spans="1:18" ht="25.5" customHeight="1" x14ac:dyDescent="0.25">
      <c r="B5" s="65" t="s">
        <v>30</v>
      </c>
      <c r="C5" s="65"/>
      <c r="D5" s="65"/>
      <c r="E5" s="65"/>
      <c r="F5" s="65"/>
    </row>
    <row r="6" spans="1:18" ht="37.5" customHeight="1" x14ac:dyDescent="0.25">
      <c r="B6" s="89" t="s">
        <v>31</v>
      </c>
      <c r="C6" s="89"/>
      <c r="D6" s="89"/>
      <c r="E6" s="89"/>
      <c r="F6" s="89"/>
    </row>
    <row r="7" spans="1:18" ht="15.75" thickBot="1" x14ac:dyDescent="0.3"/>
    <row r="8" spans="1:18" ht="19.5" customHeight="1" thickBot="1" x14ac:dyDescent="0.3">
      <c r="B8" s="19" t="s">
        <v>11</v>
      </c>
      <c r="C8" s="20" t="s">
        <v>32</v>
      </c>
      <c r="D8" s="20" t="s">
        <v>33</v>
      </c>
      <c r="E8" s="20" t="s">
        <v>34</v>
      </c>
      <c r="F8" s="21" t="s">
        <v>35</v>
      </c>
    </row>
    <row r="9" spans="1:18" x14ac:dyDescent="0.25">
      <c r="B9" s="22">
        <v>1</v>
      </c>
      <c r="C9" s="23"/>
      <c r="D9" s="23"/>
      <c r="E9" s="23"/>
      <c r="F9" s="23"/>
    </row>
    <row r="10" spans="1:18" x14ac:dyDescent="0.25">
      <c r="B10" s="3">
        <v>2</v>
      </c>
      <c r="C10" s="4"/>
      <c r="D10" s="4"/>
      <c r="E10" s="4"/>
      <c r="F10" s="4"/>
    </row>
    <row r="11" spans="1:18" ht="15.75" x14ac:dyDescent="0.25">
      <c r="B11" s="3">
        <v>3</v>
      </c>
      <c r="C11" s="4"/>
      <c r="D11" s="4"/>
      <c r="E11" s="4"/>
      <c r="F11" s="4"/>
      <c r="J11" s="90" t="s">
        <v>18</v>
      </c>
      <c r="K11" s="90"/>
      <c r="L11" s="90"/>
    </row>
    <row r="12" spans="1:18" x14ac:dyDescent="0.25">
      <c r="B12" s="3">
        <v>4</v>
      </c>
      <c r="C12" s="4"/>
      <c r="D12" s="4"/>
      <c r="E12" s="4"/>
      <c r="F12" s="4"/>
      <c r="J12" s="2" t="s">
        <v>19</v>
      </c>
      <c r="K12" s="2" t="s">
        <v>20</v>
      </c>
      <c r="L12" s="2" t="s">
        <v>21</v>
      </c>
    </row>
    <row r="13" spans="1:18" x14ac:dyDescent="0.25">
      <c r="B13" s="3">
        <v>5</v>
      </c>
      <c r="C13" s="4"/>
      <c r="D13" s="4"/>
      <c r="E13" s="4"/>
      <c r="F13" s="4"/>
      <c r="J13" s="5" t="s">
        <v>36</v>
      </c>
      <c r="K13" s="4">
        <f>COUNTIF(C9:F38,"Performed")</f>
        <v>0</v>
      </c>
      <c r="L13" s="6">
        <f>K13/120</f>
        <v>0</v>
      </c>
    </row>
    <row r="14" spans="1:18" x14ac:dyDescent="0.25">
      <c r="B14" s="3">
        <v>6</v>
      </c>
      <c r="C14" s="4"/>
      <c r="D14" s="4"/>
      <c r="E14" s="4"/>
      <c r="F14" s="4"/>
      <c r="J14" s="5" t="s">
        <v>25</v>
      </c>
      <c r="K14" s="4">
        <f>COUNTIF(C9:F38,"NA")</f>
        <v>0</v>
      </c>
      <c r="L14" s="6">
        <f>K14/120</f>
        <v>0</v>
      </c>
    </row>
    <row r="15" spans="1:18" x14ac:dyDescent="0.25">
      <c r="B15" s="3">
        <v>7</v>
      </c>
      <c r="C15" s="4"/>
      <c r="D15" s="4"/>
      <c r="E15" s="4"/>
      <c r="F15" s="4"/>
      <c r="J15" s="5" t="s">
        <v>26</v>
      </c>
      <c r="K15" s="4">
        <f>COUNTBLANK(C9:F38)</f>
        <v>120</v>
      </c>
      <c r="L15" s="6">
        <f>K15/120</f>
        <v>1</v>
      </c>
    </row>
    <row r="16" spans="1:18" x14ac:dyDescent="0.25">
      <c r="B16" s="3">
        <v>8</v>
      </c>
      <c r="C16" s="4"/>
      <c r="D16" s="4"/>
      <c r="E16" s="4"/>
      <c r="F16" s="4"/>
      <c r="J16" s="7" t="s">
        <v>27</v>
      </c>
      <c r="K16" s="8">
        <v>120</v>
      </c>
      <c r="L16" s="6">
        <v>1</v>
      </c>
    </row>
    <row r="17" spans="2:6" x14ac:dyDescent="0.25">
      <c r="B17" s="3">
        <v>9</v>
      </c>
      <c r="C17" s="4"/>
      <c r="D17" s="4"/>
      <c r="E17" s="4"/>
      <c r="F17" s="4"/>
    </row>
    <row r="18" spans="2:6" x14ac:dyDescent="0.25">
      <c r="B18" s="3">
        <v>10</v>
      </c>
      <c r="C18" s="4"/>
      <c r="D18" s="4"/>
      <c r="E18" s="4"/>
      <c r="F18" s="4"/>
    </row>
    <row r="19" spans="2:6" x14ac:dyDescent="0.25">
      <c r="B19" s="3">
        <v>11</v>
      </c>
      <c r="C19" s="4"/>
      <c r="D19" s="4"/>
      <c r="E19" s="4"/>
      <c r="F19" s="4"/>
    </row>
    <row r="20" spans="2:6" x14ac:dyDescent="0.25">
      <c r="B20" s="3">
        <v>12</v>
      </c>
      <c r="C20" s="4"/>
      <c r="D20" s="4"/>
      <c r="E20" s="4"/>
      <c r="F20" s="4"/>
    </row>
    <row r="21" spans="2:6" x14ac:dyDescent="0.25">
      <c r="B21" s="3">
        <v>13</v>
      </c>
      <c r="C21" s="4"/>
      <c r="D21" s="4"/>
      <c r="E21" s="4"/>
      <c r="F21" s="4"/>
    </row>
    <row r="22" spans="2:6" x14ac:dyDescent="0.25">
      <c r="B22" s="3">
        <v>14</v>
      </c>
      <c r="C22" s="4"/>
      <c r="D22" s="4"/>
      <c r="E22" s="4"/>
      <c r="F22" s="4"/>
    </row>
    <row r="23" spans="2:6" x14ac:dyDescent="0.25">
      <c r="B23" s="3">
        <v>15</v>
      </c>
      <c r="C23" s="4"/>
      <c r="D23" s="4"/>
      <c r="E23" s="4"/>
      <c r="F23" s="4"/>
    </row>
    <row r="24" spans="2:6" x14ac:dyDescent="0.25">
      <c r="B24" s="3">
        <v>16</v>
      </c>
      <c r="C24" s="4"/>
      <c r="D24" s="4"/>
      <c r="E24" s="4"/>
      <c r="F24" s="4"/>
    </row>
    <row r="25" spans="2:6" x14ac:dyDescent="0.25">
      <c r="B25" s="3">
        <v>17</v>
      </c>
      <c r="C25" s="4"/>
      <c r="D25" s="4"/>
      <c r="E25" s="4"/>
      <c r="F25" s="4"/>
    </row>
    <row r="26" spans="2:6" x14ac:dyDescent="0.25">
      <c r="B26" s="3">
        <v>18</v>
      </c>
      <c r="C26" s="4"/>
      <c r="D26" s="4"/>
      <c r="E26" s="4"/>
      <c r="F26" s="4"/>
    </row>
    <row r="27" spans="2:6" x14ac:dyDescent="0.25">
      <c r="B27" s="3">
        <v>19</v>
      </c>
      <c r="C27" s="4"/>
      <c r="D27" s="4"/>
      <c r="E27" s="4"/>
      <c r="F27" s="4"/>
    </row>
    <row r="28" spans="2:6" x14ac:dyDescent="0.25">
      <c r="B28" s="3">
        <v>20</v>
      </c>
      <c r="C28" s="4"/>
      <c r="D28" s="4"/>
      <c r="E28" s="4"/>
      <c r="F28" s="4"/>
    </row>
    <row r="29" spans="2:6" x14ac:dyDescent="0.25">
      <c r="B29" s="3">
        <v>21</v>
      </c>
      <c r="C29" s="4"/>
      <c r="D29" s="4"/>
      <c r="E29" s="4"/>
      <c r="F29" s="4"/>
    </row>
    <row r="30" spans="2:6" x14ac:dyDescent="0.25">
      <c r="B30" s="3">
        <v>22</v>
      </c>
      <c r="C30" s="4"/>
      <c r="D30" s="4"/>
      <c r="E30" s="4"/>
      <c r="F30" s="4"/>
    </row>
    <row r="31" spans="2:6" x14ac:dyDescent="0.25">
      <c r="B31" s="3">
        <v>23</v>
      </c>
      <c r="C31" s="4"/>
      <c r="D31" s="4"/>
      <c r="E31" s="4"/>
      <c r="F31" s="4"/>
    </row>
    <row r="32" spans="2:6" x14ac:dyDescent="0.25">
      <c r="B32" s="3">
        <v>24</v>
      </c>
      <c r="C32" s="4"/>
      <c r="D32" s="4"/>
      <c r="E32" s="4"/>
      <c r="F32" s="4"/>
    </row>
    <row r="33" spans="2:6" x14ac:dyDescent="0.25">
      <c r="B33" s="3">
        <v>25</v>
      </c>
      <c r="C33" s="4"/>
      <c r="D33" s="4"/>
      <c r="E33" s="4"/>
      <c r="F33" s="4"/>
    </row>
    <row r="34" spans="2:6" x14ac:dyDescent="0.25">
      <c r="B34" s="3">
        <v>26</v>
      </c>
      <c r="C34" s="4"/>
      <c r="D34" s="4"/>
      <c r="E34" s="4"/>
      <c r="F34" s="4"/>
    </row>
    <row r="35" spans="2:6" x14ac:dyDescent="0.25">
      <c r="B35" s="3">
        <v>27</v>
      </c>
      <c r="C35" s="4"/>
      <c r="D35" s="4"/>
      <c r="E35" s="4"/>
      <c r="F35" s="4"/>
    </row>
    <row r="36" spans="2:6" x14ac:dyDescent="0.25">
      <c r="B36" s="3">
        <v>28</v>
      </c>
      <c r="C36" s="4"/>
      <c r="D36" s="4"/>
      <c r="E36" s="4"/>
      <c r="F36" s="4"/>
    </row>
    <row r="37" spans="2:6" x14ac:dyDescent="0.25">
      <c r="B37" s="3">
        <v>29</v>
      </c>
      <c r="C37" s="4"/>
      <c r="D37" s="4"/>
      <c r="E37" s="4"/>
      <c r="F37" s="4"/>
    </row>
    <row r="38" spans="2:6" x14ac:dyDescent="0.25">
      <c r="B38" s="3">
        <v>30</v>
      </c>
      <c r="C38" s="4"/>
      <c r="D38" s="4"/>
      <c r="E38" s="4"/>
      <c r="F38" s="4"/>
    </row>
    <row r="39" spans="2:6" ht="15.75" thickBot="1" x14ac:dyDescent="0.3"/>
    <row r="40" spans="2:6" ht="15.75" thickBot="1" x14ac:dyDescent="0.3">
      <c r="B40" s="19" t="s">
        <v>163</v>
      </c>
      <c r="C40" s="20">
        <f>COUNTIFS(C9:C38,"Performed")</f>
        <v>0</v>
      </c>
      <c r="D40" s="20">
        <f t="shared" ref="D40:F40" si="0">COUNTIFS(D9:D38,"Performed")</f>
        <v>0</v>
      </c>
      <c r="E40" s="20">
        <f t="shared" si="0"/>
        <v>0</v>
      </c>
      <c r="F40" s="21">
        <f t="shared" si="0"/>
        <v>0</v>
      </c>
    </row>
    <row r="41" spans="2:6" ht="21.75" customHeight="1" x14ac:dyDescent="0.25"/>
    <row r="42" spans="2:6" ht="19.5" customHeight="1" x14ac:dyDescent="0.25"/>
  </sheetData>
  <mergeCells count="4">
    <mergeCell ref="A1:K2"/>
    <mergeCell ref="B5:F5"/>
    <mergeCell ref="B6:F6"/>
    <mergeCell ref="J11:L11"/>
  </mergeCells>
  <conditionalFormatting sqref="C9:F38">
    <cfRule type="cellIs" dxfId="11" priority="4" operator="equal">
      <formula>"Performed"</formula>
    </cfRule>
    <cfRule type="cellIs" dxfId="10" priority="5" operator="equal">
      <formula>"NA"</formula>
    </cfRule>
  </conditionalFormatting>
  <dataValidations count="1">
    <dataValidation type="list" allowBlank="1" sqref="C9:F38" xr:uid="{00000000-0002-0000-0200-000000000000}">
      <formula1>"Performed,NA"</formula1>
      <formula2>0</formula2>
    </dataValidation>
  </dataValidations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0"/>
  <sheetViews>
    <sheetView showGridLines="0" zoomScaleNormal="100" workbookViewId="0">
      <pane ySplit="2" topLeftCell="A3" activePane="bottomLeft" state="frozen"/>
      <selection pane="bottomLeft" sqref="A1:G2"/>
    </sheetView>
  </sheetViews>
  <sheetFormatPr defaultColWidth="8.7109375" defaultRowHeight="15" x14ac:dyDescent="0.25"/>
  <cols>
    <col min="2" max="2" width="30.42578125" customWidth="1"/>
    <col min="3" max="3" width="33.5703125" style="29" customWidth="1"/>
    <col min="4" max="4" width="26" customWidth="1"/>
    <col min="5" max="5" width="16" customWidth="1"/>
    <col min="14" max="14" width="26.140625" customWidth="1"/>
    <col min="15" max="18" width="15" customWidth="1"/>
  </cols>
  <sheetData>
    <row r="1" spans="1:18" ht="19.5" x14ac:dyDescent="0.25">
      <c r="A1" s="66" t="s">
        <v>228</v>
      </c>
      <c r="B1" s="66"/>
      <c r="C1" s="66"/>
      <c r="D1" s="66"/>
      <c r="E1" s="66"/>
      <c r="F1" s="66"/>
      <c r="G1" s="66"/>
      <c r="H1" s="30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25.5" customHeight="1" x14ac:dyDescent="0.25">
      <c r="A2" s="66"/>
      <c r="B2" s="66"/>
      <c r="C2" s="66"/>
      <c r="D2" s="66"/>
      <c r="E2" s="66"/>
      <c r="F2" s="66"/>
      <c r="G2" s="66"/>
      <c r="H2" s="65"/>
      <c r="I2" s="65"/>
      <c r="J2" s="65"/>
      <c r="K2" s="65"/>
      <c r="L2" s="65"/>
      <c r="M2" s="65"/>
      <c r="N2" s="65"/>
      <c r="O2" s="65"/>
      <c r="P2" s="65"/>
      <c r="Q2" s="65"/>
      <c r="R2" s="1"/>
    </row>
    <row r="5" spans="1:18" ht="25.5" customHeight="1" x14ac:dyDescent="0.25">
      <c r="B5" s="65" t="s">
        <v>37</v>
      </c>
      <c r="C5" s="65"/>
      <c r="D5" s="65"/>
      <c r="E5" s="65"/>
    </row>
    <row r="6" spans="1:18" ht="42" customHeight="1" x14ac:dyDescent="0.25">
      <c r="B6" s="89" t="s">
        <v>38</v>
      </c>
      <c r="C6" s="89"/>
      <c r="D6" s="89"/>
      <c r="E6" s="89"/>
    </row>
    <row r="8" spans="1:18" x14ac:dyDescent="0.25">
      <c r="B8" s="9" t="s">
        <v>39</v>
      </c>
      <c r="C8" s="10" t="s">
        <v>205</v>
      </c>
    </row>
    <row r="9" spans="1:18" x14ac:dyDescent="0.25">
      <c r="B9" s="9" t="s">
        <v>40</v>
      </c>
      <c r="C9" s="11">
        <v>1000000</v>
      </c>
    </row>
    <row r="10" spans="1:18" x14ac:dyDescent="0.25">
      <c r="B10" s="9" t="s">
        <v>41</v>
      </c>
      <c r="C10" s="12">
        <f>IF(C9&gt;0,C9*0.025,0)</f>
        <v>25000</v>
      </c>
      <c r="D10" s="27" t="s">
        <v>213</v>
      </c>
    </row>
    <row r="12" spans="1:18" ht="21.75" customHeight="1" x14ac:dyDescent="0.25">
      <c r="B12" s="91" t="s">
        <v>214</v>
      </c>
      <c r="C12" s="91"/>
      <c r="D12" s="91"/>
      <c r="E12" s="91"/>
      <c r="F12" s="91"/>
      <c r="G12" s="91"/>
    </row>
    <row r="13" spans="1:18" ht="13.5" customHeight="1" x14ac:dyDescent="0.25">
      <c r="B13" s="89" t="s">
        <v>42</v>
      </c>
      <c r="C13" s="89"/>
      <c r="D13" s="89"/>
      <c r="E13" s="89"/>
    </row>
    <row r="14" spans="1:18" ht="19.5" customHeight="1" x14ac:dyDescent="0.25">
      <c r="B14" s="2" t="s">
        <v>43</v>
      </c>
      <c r="C14" s="28" t="s">
        <v>44</v>
      </c>
      <c r="D14" s="2" t="s">
        <v>45</v>
      </c>
    </row>
    <row r="15" spans="1:18" x14ac:dyDescent="0.25">
      <c r="B15" s="24">
        <v>46046</v>
      </c>
      <c r="C15" s="13" t="s">
        <v>206</v>
      </c>
      <c r="D15" s="14">
        <v>5000</v>
      </c>
    </row>
    <row r="16" spans="1:18" x14ac:dyDescent="0.25">
      <c r="B16" s="24">
        <v>46106</v>
      </c>
      <c r="C16" s="25" t="s">
        <v>207</v>
      </c>
      <c r="D16" s="14">
        <v>5000</v>
      </c>
    </row>
    <row r="17" spans="2:4" x14ac:dyDescent="0.25">
      <c r="B17" s="24">
        <v>46229</v>
      </c>
      <c r="C17" s="25" t="s">
        <v>208</v>
      </c>
      <c r="D17" s="14">
        <v>5000</v>
      </c>
    </row>
    <row r="18" spans="2:4" x14ac:dyDescent="0.25">
      <c r="B18" s="24">
        <v>46179</v>
      </c>
      <c r="C18" s="25" t="s">
        <v>209</v>
      </c>
      <c r="D18" s="14">
        <v>5000</v>
      </c>
    </row>
    <row r="19" spans="2:4" x14ac:dyDescent="0.25">
      <c r="B19" s="24"/>
      <c r="C19" s="13"/>
      <c r="D19" s="14">
        <v>5000</v>
      </c>
    </row>
    <row r="20" spans="2:4" x14ac:dyDescent="0.25">
      <c r="B20" s="24"/>
      <c r="C20" s="13"/>
      <c r="D20" s="14"/>
    </row>
    <row r="21" spans="2:4" x14ac:dyDescent="0.25">
      <c r="B21" s="24"/>
      <c r="C21" s="13"/>
      <c r="D21" s="14"/>
    </row>
    <row r="22" spans="2:4" x14ac:dyDescent="0.25">
      <c r="B22" s="24"/>
      <c r="C22" s="13"/>
      <c r="D22" s="14"/>
    </row>
    <row r="23" spans="2:4" x14ac:dyDescent="0.25">
      <c r="B23" s="24"/>
      <c r="C23" s="13"/>
      <c r="D23" s="14"/>
    </row>
    <row r="24" spans="2:4" x14ac:dyDescent="0.25">
      <c r="B24" s="24"/>
      <c r="C24" s="13"/>
      <c r="D24" s="14"/>
    </row>
    <row r="25" spans="2:4" x14ac:dyDescent="0.25">
      <c r="B25" s="24"/>
      <c r="C25" s="13"/>
      <c r="D25" s="14"/>
    </row>
    <row r="26" spans="2:4" x14ac:dyDescent="0.25">
      <c r="B26" s="24"/>
      <c r="C26" s="13"/>
      <c r="D26" s="14"/>
    </row>
    <row r="27" spans="2:4" x14ac:dyDescent="0.25">
      <c r="B27" s="24"/>
      <c r="C27" s="13"/>
      <c r="D27" s="14"/>
    </row>
    <row r="28" spans="2:4" x14ac:dyDescent="0.25">
      <c r="B28" s="24"/>
      <c r="C28" s="13"/>
      <c r="D28" s="14"/>
    </row>
    <row r="29" spans="2:4" x14ac:dyDescent="0.25">
      <c r="B29" s="24"/>
      <c r="C29" s="13"/>
      <c r="D29" s="14"/>
    </row>
    <row r="30" spans="2:4" x14ac:dyDescent="0.25">
      <c r="B30" s="24"/>
      <c r="C30" s="13"/>
      <c r="D30" s="14"/>
    </row>
    <row r="31" spans="2:4" x14ac:dyDescent="0.25">
      <c r="B31" s="24"/>
      <c r="C31" s="13"/>
      <c r="D31" s="14"/>
    </row>
    <row r="32" spans="2:4" x14ac:dyDescent="0.25">
      <c r="B32" s="24"/>
      <c r="C32" s="13"/>
      <c r="D32" s="14"/>
    </row>
    <row r="33" spans="2:5" x14ac:dyDescent="0.25">
      <c r="B33" s="24"/>
      <c r="C33" s="13"/>
      <c r="D33" s="14"/>
    </row>
    <row r="34" spans="2:5" x14ac:dyDescent="0.25">
      <c r="B34" s="24"/>
      <c r="C34" s="13"/>
      <c r="D34" s="14"/>
    </row>
    <row r="36" spans="2:5" x14ac:dyDescent="0.25">
      <c r="B36" s="56" t="s">
        <v>46</v>
      </c>
      <c r="C36" s="63">
        <f>SUM(D15:D34)</f>
        <v>25000</v>
      </c>
      <c r="D36" s="57" t="s">
        <v>213</v>
      </c>
      <c r="E36" s="51"/>
    </row>
    <row r="37" spans="2:5" x14ac:dyDescent="0.25">
      <c r="B37" s="58" t="s">
        <v>47</v>
      </c>
      <c r="C37" s="64">
        <f>MAX(C10-C36,0)</f>
        <v>0</v>
      </c>
      <c r="D37" s="27" t="s">
        <v>213</v>
      </c>
      <c r="E37" s="18"/>
    </row>
    <row r="38" spans="2:5" x14ac:dyDescent="0.25">
      <c r="B38" s="17"/>
      <c r="E38" s="18"/>
    </row>
    <row r="39" spans="2:5" x14ac:dyDescent="0.25">
      <c r="B39" s="59" t="s">
        <v>48</v>
      </c>
      <c r="C39" s="29">
        <f>MIN(C36,C10)</f>
        <v>25000</v>
      </c>
      <c r="D39" s="27" t="s">
        <v>213</v>
      </c>
      <c r="E39" s="18"/>
    </row>
    <row r="40" spans="2:5" x14ac:dyDescent="0.25">
      <c r="B40" s="60" t="s">
        <v>49</v>
      </c>
      <c r="C40" s="61">
        <f>C37</f>
        <v>0</v>
      </c>
      <c r="D40" s="62" t="s">
        <v>213</v>
      </c>
      <c r="E40" s="54"/>
    </row>
  </sheetData>
  <mergeCells count="15">
    <mergeCell ref="B5:E5"/>
    <mergeCell ref="B6:E6"/>
    <mergeCell ref="B13:E13"/>
    <mergeCell ref="B12:G12"/>
    <mergeCell ref="A1:G2"/>
    <mergeCell ref="I1:J1"/>
    <mergeCell ref="K1:L1"/>
    <mergeCell ref="M1:N1"/>
    <mergeCell ref="O1:P1"/>
    <mergeCell ref="Q1:R1"/>
    <mergeCell ref="H2:I2"/>
    <mergeCell ref="J2:K2"/>
    <mergeCell ref="L2:M2"/>
    <mergeCell ref="N2:O2"/>
    <mergeCell ref="P2:Q2"/>
  </mergeCells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204"/>
  <sheetViews>
    <sheetView showGridLines="0" zoomScaleNormal="100" workbookViewId="0">
      <selection sqref="A1:G2"/>
    </sheetView>
  </sheetViews>
  <sheetFormatPr defaultColWidth="8.7109375" defaultRowHeight="15" x14ac:dyDescent="0.25"/>
  <cols>
    <col min="2" max="2" width="34" customWidth="1"/>
    <col min="3" max="3" width="16" customWidth="1"/>
    <col min="4" max="4" width="11.28515625" customWidth="1"/>
    <col min="14" max="18" width="12.7109375" customWidth="1"/>
  </cols>
  <sheetData>
    <row r="1" spans="1:25" ht="19.5" x14ac:dyDescent="0.25">
      <c r="A1" s="66" t="s">
        <v>227</v>
      </c>
      <c r="B1" s="66"/>
      <c r="C1" s="66"/>
      <c r="D1" s="66"/>
      <c r="E1" s="66"/>
      <c r="F1" s="66"/>
      <c r="G1" s="66"/>
      <c r="H1" s="30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1"/>
    </row>
    <row r="2" spans="1:25" ht="25.5" customHeight="1" x14ac:dyDescent="0.25">
      <c r="A2" s="66"/>
      <c r="B2" s="66"/>
      <c r="C2" s="66"/>
      <c r="D2" s="66"/>
      <c r="E2" s="66"/>
      <c r="F2" s="66"/>
      <c r="G2" s="66"/>
      <c r="H2" s="65"/>
      <c r="I2" s="65"/>
      <c r="J2" s="65"/>
      <c r="K2" s="65"/>
      <c r="L2" s="65"/>
      <c r="M2" s="65"/>
      <c r="N2" s="65"/>
      <c r="O2" s="65"/>
      <c r="P2" s="65"/>
      <c r="Q2" s="65"/>
      <c r="R2" s="1"/>
      <c r="S2" s="65"/>
      <c r="T2" s="65"/>
      <c r="U2" s="65"/>
      <c r="V2" s="65"/>
      <c r="W2" s="65"/>
      <c r="X2" s="65"/>
      <c r="Y2" s="1"/>
    </row>
    <row r="4" spans="1:25" ht="25.5" customHeight="1" x14ac:dyDescent="0.25">
      <c r="B4" s="65" t="s">
        <v>50</v>
      </c>
      <c r="C4" s="65"/>
    </row>
    <row r="5" spans="1:25" ht="27.75" customHeight="1" x14ac:dyDescent="0.25">
      <c r="B5" s="89" t="s">
        <v>51</v>
      </c>
      <c r="C5" s="89"/>
    </row>
    <row r="7" spans="1:25" ht="21.75" customHeight="1" x14ac:dyDescent="0.25">
      <c r="B7" s="94" t="s">
        <v>231</v>
      </c>
      <c r="C7" s="94"/>
    </row>
    <row r="8" spans="1:25" ht="27.75" customHeight="1" x14ac:dyDescent="0.25">
      <c r="B8" s="89" t="s">
        <v>53</v>
      </c>
      <c r="C8" s="89"/>
    </row>
    <row r="9" spans="1:25" ht="19.5" customHeight="1" x14ac:dyDescent="0.25">
      <c r="B9" s="2" t="s">
        <v>54</v>
      </c>
      <c r="C9" s="2" t="s">
        <v>19</v>
      </c>
    </row>
    <row r="10" spans="1:25" x14ac:dyDescent="0.25">
      <c r="B10" s="5" t="s">
        <v>55</v>
      </c>
      <c r="C10" s="4"/>
    </row>
    <row r="11" spans="1:25" x14ac:dyDescent="0.25">
      <c r="B11" s="5" t="s">
        <v>56</v>
      </c>
      <c r="C11" s="4"/>
    </row>
    <row r="12" spans="1:25" x14ac:dyDescent="0.25">
      <c r="B12" s="5" t="s">
        <v>57</v>
      </c>
      <c r="C12" s="4"/>
    </row>
    <row r="13" spans="1:25" x14ac:dyDescent="0.25">
      <c r="B13" s="5" t="s">
        <v>58</v>
      </c>
      <c r="C13" s="4"/>
    </row>
    <row r="14" spans="1:25" x14ac:dyDescent="0.25">
      <c r="B14" s="5" t="s">
        <v>59</v>
      </c>
      <c r="C14" s="4"/>
    </row>
    <row r="15" spans="1:25" x14ac:dyDescent="0.25">
      <c r="B15" s="5" t="s">
        <v>60</v>
      </c>
      <c r="C15" s="4"/>
    </row>
    <row r="16" spans="1:25" x14ac:dyDescent="0.25">
      <c r="B16" s="5" t="s">
        <v>61</v>
      </c>
      <c r="C16" s="4"/>
    </row>
    <row r="17" spans="2:3" x14ac:dyDescent="0.25">
      <c r="B17" s="5" t="s">
        <v>62</v>
      </c>
      <c r="C17" s="4"/>
    </row>
    <row r="18" spans="2:3" x14ac:dyDescent="0.25">
      <c r="B18" s="5" t="s">
        <v>63</v>
      </c>
      <c r="C18" s="4"/>
    </row>
    <row r="19" spans="2:3" x14ac:dyDescent="0.25">
      <c r="B19" s="5" t="s">
        <v>64</v>
      </c>
      <c r="C19" s="4" t="s">
        <v>210</v>
      </c>
    </row>
    <row r="20" spans="2:3" x14ac:dyDescent="0.25">
      <c r="B20" s="5" t="s">
        <v>65</v>
      </c>
      <c r="C20" s="4"/>
    </row>
    <row r="21" spans="2:3" x14ac:dyDescent="0.25">
      <c r="B21" s="5" t="s">
        <v>66</v>
      </c>
      <c r="C21" s="4"/>
    </row>
    <row r="22" spans="2:3" x14ac:dyDescent="0.25">
      <c r="B22" s="5" t="s">
        <v>67</v>
      </c>
      <c r="C22" s="4"/>
    </row>
    <row r="23" spans="2:3" x14ac:dyDescent="0.25">
      <c r="B23" s="5" t="s">
        <v>68</v>
      </c>
      <c r="C23" s="4"/>
    </row>
    <row r="24" spans="2:3" x14ac:dyDescent="0.25">
      <c r="B24" s="5" t="s">
        <v>69</v>
      </c>
      <c r="C24" s="4"/>
    </row>
    <row r="25" spans="2:3" x14ac:dyDescent="0.25">
      <c r="B25" s="5" t="s">
        <v>70</v>
      </c>
      <c r="C25" s="4"/>
    </row>
    <row r="26" spans="2:3" x14ac:dyDescent="0.25">
      <c r="B26" s="5" t="s">
        <v>71</v>
      </c>
      <c r="C26" s="4"/>
    </row>
    <row r="27" spans="2:3" x14ac:dyDescent="0.25">
      <c r="B27" s="5" t="s">
        <v>72</v>
      </c>
      <c r="C27" s="4"/>
    </row>
    <row r="28" spans="2:3" x14ac:dyDescent="0.25">
      <c r="B28" s="5" t="s">
        <v>73</v>
      </c>
      <c r="C28" s="4"/>
    </row>
    <row r="29" spans="2:3" x14ac:dyDescent="0.25">
      <c r="B29" s="5" t="s">
        <v>74</v>
      </c>
      <c r="C29" s="4"/>
    </row>
    <row r="30" spans="2:3" x14ac:dyDescent="0.25">
      <c r="B30" s="5" t="s">
        <v>75</v>
      </c>
      <c r="C30" s="4"/>
    </row>
    <row r="31" spans="2:3" x14ac:dyDescent="0.25">
      <c r="B31" s="5" t="s">
        <v>76</v>
      </c>
      <c r="C31" s="4"/>
    </row>
    <row r="32" spans="2:3" x14ac:dyDescent="0.25">
      <c r="B32" s="5" t="s">
        <v>77</v>
      </c>
      <c r="C32" s="4"/>
    </row>
    <row r="33" spans="2:3" x14ac:dyDescent="0.25">
      <c r="B33" s="5" t="s">
        <v>78</v>
      </c>
      <c r="C33" s="4"/>
    </row>
    <row r="34" spans="2:3" x14ac:dyDescent="0.25">
      <c r="B34" s="5" t="s">
        <v>79</v>
      </c>
      <c r="C34" s="4"/>
    </row>
    <row r="35" spans="2:3" x14ac:dyDescent="0.25">
      <c r="B35" s="5" t="s">
        <v>80</v>
      </c>
      <c r="C35" s="4"/>
    </row>
    <row r="36" spans="2:3" x14ac:dyDescent="0.25">
      <c r="B36" s="5" t="s">
        <v>81</v>
      </c>
      <c r="C36" s="4"/>
    </row>
    <row r="37" spans="2:3" x14ac:dyDescent="0.25">
      <c r="B37" s="5" t="s">
        <v>82</v>
      </c>
      <c r="C37" s="4"/>
    </row>
    <row r="38" spans="2:3" x14ac:dyDescent="0.25">
      <c r="B38" s="5" t="s">
        <v>83</v>
      </c>
      <c r="C38" s="4"/>
    </row>
    <row r="39" spans="2:3" x14ac:dyDescent="0.25">
      <c r="B39" s="5" t="s">
        <v>84</v>
      </c>
      <c r="C39" s="4"/>
    </row>
    <row r="42" spans="2:3" ht="21.75" customHeight="1" x14ac:dyDescent="0.25">
      <c r="B42" s="94" t="s">
        <v>232</v>
      </c>
      <c r="C42" s="94"/>
    </row>
    <row r="43" spans="2:3" ht="27.75" customHeight="1" x14ac:dyDescent="0.25">
      <c r="B43" s="89" t="s">
        <v>86</v>
      </c>
      <c r="C43" s="89"/>
    </row>
    <row r="44" spans="2:3" ht="19.5" customHeight="1" x14ac:dyDescent="0.25">
      <c r="B44" s="2" t="s">
        <v>87</v>
      </c>
      <c r="C44" s="2" t="s">
        <v>19</v>
      </c>
    </row>
    <row r="45" spans="2:3" x14ac:dyDescent="0.25">
      <c r="B45" s="5" t="s">
        <v>88</v>
      </c>
      <c r="C45" s="4"/>
    </row>
    <row r="46" spans="2:3" x14ac:dyDescent="0.25">
      <c r="B46" s="5" t="s">
        <v>89</v>
      </c>
      <c r="C46" s="4"/>
    </row>
    <row r="47" spans="2:3" x14ac:dyDescent="0.25">
      <c r="B47" s="5" t="s">
        <v>90</v>
      </c>
      <c r="C47" s="4" t="s">
        <v>211</v>
      </c>
    </row>
    <row r="48" spans="2:3" x14ac:dyDescent="0.25">
      <c r="B48" s="5" t="s">
        <v>91</v>
      </c>
      <c r="C48" s="4"/>
    </row>
    <row r="49" spans="2:3" x14ac:dyDescent="0.25">
      <c r="B49" s="5" t="s">
        <v>92</v>
      </c>
      <c r="C49" s="4"/>
    </row>
    <row r="50" spans="2:3" x14ac:dyDescent="0.25">
      <c r="B50" s="5" t="s">
        <v>93</v>
      </c>
      <c r="C50" s="4"/>
    </row>
    <row r="51" spans="2:3" x14ac:dyDescent="0.25">
      <c r="B51" s="5" t="s">
        <v>94</v>
      </c>
      <c r="C51" s="4"/>
    </row>
    <row r="52" spans="2:3" x14ac:dyDescent="0.25">
      <c r="B52" s="5" t="s">
        <v>95</v>
      </c>
      <c r="C52" s="4"/>
    </row>
    <row r="53" spans="2:3" x14ac:dyDescent="0.25">
      <c r="B53" s="5" t="s">
        <v>96</v>
      </c>
      <c r="C53" s="4"/>
    </row>
    <row r="54" spans="2:3" x14ac:dyDescent="0.25">
      <c r="B54" s="5" t="s">
        <v>97</v>
      </c>
      <c r="C54" s="4"/>
    </row>
    <row r="55" spans="2:3" x14ac:dyDescent="0.25">
      <c r="B55" s="5" t="s">
        <v>98</v>
      </c>
      <c r="C55" s="4"/>
    </row>
    <row r="56" spans="2:3" x14ac:dyDescent="0.25">
      <c r="B56" s="5" t="s">
        <v>99</v>
      </c>
      <c r="C56" s="4"/>
    </row>
    <row r="57" spans="2:3" x14ac:dyDescent="0.25">
      <c r="B57" s="5" t="s">
        <v>100</v>
      </c>
      <c r="C57" s="4"/>
    </row>
    <row r="58" spans="2:3" x14ac:dyDescent="0.25">
      <c r="B58" s="5" t="s">
        <v>101</v>
      </c>
      <c r="C58" s="4"/>
    </row>
    <row r="59" spans="2:3" x14ac:dyDescent="0.25">
      <c r="B59" s="5" t="s">
        <v>102</v>
      </c>
      <c r="C59" s="4"/>
    </row>
    <row r="60" spans="2:3" x14ac:dyDescent="0.25">
      <c r="B60" s="5" t="s">
        <v>103</v>
      </c>
      <c r="C60" s="4"/>
    </row>
    <row r="61" spans="2:3" x14ac:dyDescent="0.25">
      <c r="B61" s="5" t="s">
        <v>104</v>
      </c>
      <c r="C61" s="4"/>
    </row>
    <row r="62" spans="2:3" x14ac:dyDescent="0.25">
      <c r="B62" s="5" t="s">
        <v>105</v>
      </c>
      <c r="C62" s="4"/>
    </row>
    <row r="63" spans="2:3" x14ac:dyDescent="0.25">
      <c r="B63" s="5" t="s">
        <v>106</v>
      </c>
      <c r="C63" s="4"/>
    </row>
    <row r="64" spans="2:3" x14ac:dyDescent="0.25">
      <c r="B64" s="5" t="s">
        <v>107</v>
      </c>
      <c r="C64" s="4"/>
    </row>
    <row r="65" spans="2:3" x14ac:dyDescent="0.25">
      <c r="B65" s="5" t="s">
        <v>108</v>
      </c>
      <c r="C65" s="4"/>
    </row>
    <row r="66" spans="2:3" x14ac:dyDescent="0.25">
      <c r="B66" s="5" t="s">
        <v>109</v>
      </c>
      <c r="C66" s="4"/>
    </row>
    <row r="67" spans="2:3" x14ac:dyDescent="0.25">
      <c r="B67" s="5" t="s">
        <v>110</v>
      </c>
      <c r="C67" s="4"/>
    </row>
    <row r="68" spans="2:3" x14ac:dyDescent="0.25">
      <c r="B68" s="5" t="s">
        <v>111</v>
      </c>
      <c r="C68" s="4"/>
    </row>
    <row r="69" spans="2:3" x14ac:dyDescent="0.25">
      <c r="B69" s="5" t="s">
        <v>112</v>
      </c>
      <c r="C69" s="4"/>
    </row>
    <row r="70" spans="2:3" x14ac:dyDescent="0.25">
      <c r="B70" s="5" t="s">
        <v>113</v>
      </c>
      <c r="C70" s="4"/>
    </row>
    <row r="71" spans="2:3" x14ac:dyDescent="0.25">
      <c r="B71" s="5" t="s">
        <v>114</v>
      </c>
      <c r="C71" s="4"/>
    </row>
    <row r="72" spans="2:3" x14ac:dyDescent="0.25">
      <c r="B72" s="5" t="s">
        <v>115</v>
      </c>
      <c r="C72" s="4"/>
    </row>
    <row r="73" spans="2:3" x14ac:dyDescent="0.25">
      <c r="B73" s="5" t="s">
        <v>116</v>
      </c>
      <c r="C73" s="4"/>
    </row>
    <row r="74" spans="2:3" x14ac:dyDescent="0.25">
      <c r="B74" s="5" t="s">
        <v>117</v>
      </c>
      <c r="C74" s="4"/>
    </row>
    <row r="75" spans="2:3" x14ac:dyDescent="0.25">
      <c r="B75" s="5" t="s">
        <v>118</v>
      </c>
      <c r="C75" s="4"/>
    </row>
    <row r="76" spans="2:3" x14ac:dyDescent="0.25">
      <c r="B76" s="5" t="s">
        <v>119</v>
      </c>
      <c r="C76" s="4"/>
    </row>
    <row r="77" spans="2:3" x14ac:dyDescent="0.25">
      <c r="B77" s="5" t="s">
        <v>120</v>
      </c>
      <c r="C77" s="4"/>
    </row>
    <row r="78" spans="2:3" x14ac:dyDescent="0.25">
      <c r="B78" s="5" t="s">
        <v>121</v>
      </c>
      <c r="C78" s="4"/>
    </row>
    <row r="79" spans="2:3" x14ac:dyDescent="0.25">
      <c r="B79" s="5" t="s">
        <v>122</v>
      </c>
      <c r="C79" s="4"/>
    </row>
    <row r="80" spans="2:3" x14ac:dyDescent="0.25">
      <c r="B80" s="5" t="s">
        <v>123</v>
      </c>
      <c r="C80" s="4"/>
    </row>
    <row r="81" spans="2:3" x14ac:dyDescent="0.25">
      <c r="B81" s="5" t="s">
        <v>124</v>
      </c>
      <c r="C81" s="4"/>
    </row>
    <row r="84" spans="2:3" ht="21.75" customHeight="1" x14ac:dyDescent="0.25">
      <c r="B84" s="94" t="s">
        <v>233</v>
      </c>
      <c r="C84" s="94"/>
    </row>
    <row r="85" spans="2:3" ht="27.75" customHeight="1" x14ac:dyDescent="0.25">
      <c r="B85" s="89" t="s">
        <v>126</v>
      </c>
      <c r="C85" s="89"/>
    </row>
    <row r="86" spans="2:3" ht="19.5" customHeight="1" x14ac:dyDescent="0.25">
      <c r="B86" s="2" t="s">
        <v>87</v>
      </c>
      <c r="C86" s="2" t="s">
        <v>19</v>
      </c>
    </row>
    <row r="87" spans="2:3" x14ac:dyDescent="0.25">
      <c r="B87" s="5" t="s">
        <v>88</v>
      </c>
      <c r="C87" s="4"/>
    </row>
    <row r="88" spans="2:3" x14ac:dyDescent="0.25">
      <c r="B88" s="5" t="s">
        <v>89</v>
      </c>
      <c r="C88" s="4"/>
    </row>
    <row r="89" spans="2:3" x14ac:dyDescent="0.25">
      <c r="B89" s="5" t="s">
        <v>90</v>
      </c>
      <c r="C89" s="4"/>
    </row>
    <row r="90" spans="2:3" x14ac:dyDescent="0.25">
      <c r="B90" s="5" t="s">
        <v>91</v>
      </c>
      <c r="C90" s="4"/>
    </row>
    <row r="91" spans="2:3" x14ac:dyDescent="0.25">
      <c r="B91" s="5" t="s">
        <v>92</v>
      </c>
      <c r="C91" s="4"/>
    </row>
    <row r="92" spans="2:3" x14ac:dyDescent="0.25">
      <c r="B92" s="5" t="s">
        <v>93</v>
      </c>
      <c r="C92" s="4"/>
    </row>
    <row r="93" spans="2:3" x14ac:dyDescent="0.25">
      <c r="B93" s="5" t="s">
        <v>94</v>
      </c>
      <c r="C93" s="4"/>
    </row>
    <row r="94" spans="2:3" x14ac:dyDescent="0.25">
      <c r="B94" s="5" t="s">
        <v>95</v>
      </c>
      <c r="C94" s="4"/>
    </row>
    <row r="95" spans="2:3" x14ac:dyDescent="0.25">
      <c r="B95" s="5" t="s">
        <v>96</v>
      </c>
      <c r="C95" s="4"/>
    </row>
    <row r="96" spans="2:3" x14ac:dyDescent="0.25">
      <c r="B96" s="5" t="s">
        <v>97</v>
      </c>
      <c r="C96" s="4"/>
    </row>
    <row r="97" spans="2:3" x14ac:dyDescent="0.25">
      <c r="B97" s="5" t="s">
        <v>98</v>
      </c>
      <c r="C97" s="4"/>
    </row>
    <row r="98" spans="2:3" x14ac:dyDescent="0.25">
      <c r="B98" s="5" t="s">
        <v>99</v>
      </c>
      <c r="C98" s="4"/>
    </row>
    <row r="99" spans="2:3" x14ac:dyDescent="0.25">
      <c r="B99" s="5" t="s">
        <v>100</v>
      </c>
      <c r="C99" s="4"/>
    </row>
    <row r="100" spans="2:3" x14ac:dyDescent="0.25">
      <c r="B100" s="5" t="s">
        <v>101</v>
      </c>
      <c r="C100" s="4"/>
    </row>
    <row r="101" spans="2:3" x14ac:dyDescent="0.25">
      <c r="B101" s="5" t="s">
        <v>102</v>
      </c>
      <c r="C101" s="4"/>
    </row>
    <row r="102" spans="2:3" x14ac:dyDescent="0.25">
      <c r="B102" s="5" t="s">
        <v>103</v>
      </c>
      <c r="C102" s="4"/>
    </row>
    <row r="103" spans="2:3" x14ac:dyDescent="0.25">
      <c r="B103" s="5" t="s">
        <v>104</v>
      </c>
      <c r="C103" s="4"/>
    </row>
    <row r="104" spans="2:3" x14ac:dyDescent="0.25">
      <c r="B104" s="5" t="s">
        <v>105</v>
      </c>
      <c r="C104" s="4"/>
    </row>
    <row r="105" spans="2:3" x14ac:dyDescent="0.25">
      <c r="B105" s="5" t="s">
        <v>106</v>
      </c>
      <c r="C105" s="4"/>
    </row>
    <row r="106" spans="2:3" x14ac:dyDescent="0.25">
      <c r="B106" s="5" t="s">
        <v>107</v>
      </c>
      <c r="C106" s="4"/>
    </row>
    <row r="107" spans="2:3" x14ac:dyDescent="0.25">
      <c r="B107" s="5" t="s">
        <v>108</v>
      </c>
      <c r="C107" s="4"/>
    </row>
    <row r="108" spans="2:3" x14ac:dyDescent="0.25">
      <c r="B108" s="5" t="s">
        <v>109</v>
      </c>
      <c r="C108" s="4"/>
    </row>
    <row r="109" spans="2:3" x14ac:dyDescent="0.25">
      <c r="B109" s="5" t="s">
        <v>110</v>
      </c>
      <c r="C109" s="4"/>
    </row>
    <row r="110" spans="2:3" x14ac:dyDescent="0.25">
      <c r="B110" s="5" t="s">
        <v>111</v>
      </c>
      <c r="C110" s="4"/>
    </row>
    <row r="111" spans="2:3" x14ac:dyDescent="0.25">
      <c r="B111" s="5" t="s">
        <v>112</v>
      </c>
      <c r="C111" s="4"/>
    </row>
    <row r="112" spans="2:3" x14ac:dyDescent="0.25">
      <c r="B112" s="5" t="s">
        <v>113</v>
      </c>
      <c r="C112" s="4"/>
    </row>
    <row r="113" spans="2:3" x14ac:dyDescent="0.25">
      <c r="B113" s="5" t="s">
        <v>114</v>
      </c>
      <c r="C113" s="4"/>
    </row>
    <row r="114" spans="2:3" x14ac:dyDescent="0.25">
      <c r="B114" s="5" t="s">
        <v>115</v>
      </c>
      <c r="C114" s="4"/>
    </row>
    <row r="115" spans="2:3" x14ac:dyDescent="0.25">
      <c r="B115" s="5" t="s">
        <v>116</v>
      </c>
      <c r="C115" s="4"/>
    </row>
    <row r="116" spans="2:3" x14ac:dyDescent="0.25">
      <c r="B116" s="5" t="s">
        <v>117</v>
      </c>
      <c r="C116" s="4"/>
    </row>
    <row r="117" spans="2:3" x14ac:dyDescent="0.25">
      <c r="B117" s="5" t="s">
        <v>118</v>
      </c>
      <c r="C117" s="4"/>
    </row>
    <row r="118" spans="2:3" x14ac:dyDescent="0.25">
      <c r="B118" s="5" t="s">
        <v>119</v>
      </c>
      <c r="C118" s="4"/>
    </row>
    <row r="119" spans="2:3" x14ac:dyDescent="0.25">
      <c r="B119" s="5" t="s">
        <v>120</v>
      </c>
      <c r="C119" s="4"/>
    </row>
    <row r="120" spans="2:3" x14ac:dyDescent="0.25">
      <c r="B120" s="5" t="s">
        <v>121</v>
      </c>
      <c r="C120" s="4"/>
    </row>
    <row r="121" spans="2:3" x14ac:dyDescent="0.25">
      <c r="B121" s="5" t="s">
        <v>122</v>
      </c>
      <c r="C121" s="4"/>
    </row>
    <row r="122" spans="2:3" x14ac:dyDescent="0.25">
      <c r="B122" s="5" t="s">
        <v>123</v>
      </c>
      <c r="C122" s="4"/>
    </row>
    <row r="123" spans="2:3" x14ac:dyDescent="0.25">
      <c r="B123" s="5" t="s">
        <v>124</v>
      </c>
      <c r="C123" s="4"/>
    </row>
    <row r="126" spans="2:3" ht="21.75" customHeight="1" x14ac:dyDescent="0.25">
      <c r="B126" s="94" t="s">
        <v>234</v>
      </c>
      <c r="C126" s="94"/>
    </row>
    <row r="127" spans="2:3" ht="27.75" customHeight="1" x14ac:dyDescent="0.25">
      <c r="B127" s="89" t="s">
        <v>128</v>
      </c>
      <c r="C127" s="89"/>
    </row>
    <row r="128" spans="2:3" ht="19.5" customHeight="1" x14ac:dyDescent="0.25">
      <c r="B128" s="2" t="s">
        <v>87</v>
      </c>
      <c r="C128" s="2" t="s">
        <v>19</v>
      </c>
    </row>
    <row r="129" spans="2:3" x14ac:dyDescent="0.25">
      <c r="B129" s="5" t="s">
        <v>105</v>
      </c>
      <c r="C129" s="4"/>
    </row>
    <row r="130" spans="2:3" x14ac:dyDescent="0.25">
      <c r="B130" s="5" t="s">
        <v>106</v>
      </c>
      <c r="C130" s="4"/>
    </row>
    <row r="131" spans="2:3" x14ac:dyDescent="0.25">
      <c r="B131" s="5" t="s">
        <v>107</v>
      </c>
      <c r="C131" s="4"/>
    </row>
    <row r="132" spans="2:3" x14ac:dyDescent="0.25">
      <c r="B132" s="5" t="s">
        <v>108</v>
      </c>
      <c r="C132" s="4"/>
    </row>
    <row r="133" spans="2:3" x14ac:dyDescent="0.25">
      <c r="B133" s="5" t="s">
        <v>109</v>
      </c>
      <c r="C133" s="4"/>
    </row>
    <row r="134" spans="2:3" x14ac:dyDescent="0.25">
      <c r="B134" s="5" t="s">
        <v>110</v>
      </c>
      <c r="C134" s="4"/>
    </row>
    <row r="135" spans="2:3" x14ac:dyDescent="0.25">
      <c r="B135" s="5" t="s">
        <v>111</v>
      </c>
      <c r="C135" s="4"/>
    </row>
    <row r="136" spans="2:3" x14ac:dyDescent="0.25">
      <c r="B136" s="5" t="s">
        <v>112</v>
      </c>
      <c r="C136" s="4"/>
    </row>
    <row r="137" spans="2:3" x14ac:dyDescent="0.25">
      <c r="B137" s="5" t="s">
        <v>113</v>
      </c>
      <c r="C137" s="4"/>
    </row>
    <row r="138" spans="2:3" x14ac:dyDescent="0.25">
      <c r="B138" s="5" t="s">
        <v>114</v>
      </c>
      <c r="C138" s="4"/>
    </row>
    <row r="139" spans="2:3" x14ac:dyDescent="0.25">
      <c r="B139" s="5" t="s">
        <v>115</v>
      </c>
      <c r="C139" s="4"/>
    </row>
    <row r="140" spans="2:3" x14ac:dyDescent="0.25">
      <c r="B140" s="5" t="s">
        <v>116</v>
      </c>
      <c r="C140" s="4"/>
    </row>
    <row r="141" spans="2:3" x14ac:dyDescent="0.25">
      <c r="B141" s="5" t="s">
        <v>117</v>
      </c>
      <c r="C141" s="4"/>
    </row>
    <row r="142" spans="2:3" x14ac:dyDescent="0.25">
      <c r="B142" s="5" t="s">
        <v>118</v>
      </c>
      <c r="C142" s="4"/>
    </row>
    <row r="143" spans="2:3" x14ac:dyDescent="0.25">
      <c r="B143" s="5" t="s">
        <v>119</v>
      </c>
      <c r="C143" s="4"/>
    </row>
    <row r="144" spans="2:3" x14ac:dyDescent="0.25">
      <c r="B144" s="5" t="s">
        <v>120</v>
      </c>
      <c r="C144" s="4"/>
    </row>
    <row r="145" spans="2:3" x14ac:dyDescent="0.25">
      <c r="B145" s="5" t="s">
        <v>121</v>
      </c>
      <c r="C145" s="4"/>
    </row>
    <row r="146" spans="2:3" x14ac:dyDescent="0.25">
      <c r="B146" s="5" t="s">
        <v>122</v>
      </c>
      <c r="C146" s="4"/>
    </row>
    <row r="147" spans="2:3" x14ac:dyDescent="0.25">
      <c r="B147" s="5" t="s">
        <v>123</v>
      </c>
      <c r="C147" s="4"/>
    </row>
    <row r="148" spans="2:3" x14ac:dyDescent="0.25">
      <c r="B148" s="5" t="s">
        <v>124</v>
      </c>
      <c r="C148" s="4"/>
    </row>
    <row r="151" spans="2:3" ht="21.75" customHeight="1" x14ac:dyDescent="0.25">
      <c r="B151" s="94" t="s">
        <v>235</v>
      </c>
      <c r="C151" s="94"/>
    </row>
    <row r="152" spans="2:3" ht="27.75" customHeight="1" x14ac:dyDescent="0.25">
      <c r="B152" s="89" t="s">
        <v>130</v>
      </c>
      <c r="C152" s="89"/>
    </row>
    <row r="153" spans="2:3" ht="19.5" customHeight="1" x14ac:dyDescent="0.25">
      <c r="B153" s="2" t="s">
        <v>11</v>
      </c>
      <c r="C153" s="2" t="s">
        <v>19</v>
      </c>
    </row>
    <row r="154" spans="2:3" x14ac:dyDescent="0.25">
      <c r="B154" s="5" t="s">
        <v>131</v>
      </c>
      <c r="C154" s="4"/>
    </row>
    <row r="155" spans="2:3" x14ac:dyDescent="0.25">
      <c r="B155" s="5" t="s">
        <v>132</v>
      </c>
      <c r="C155" s="4"/>
    </row>
    <row r="156" spans="2:3" x14ac:dyDescent="0.25">
      <c r="B156" s="5" t="s">
        <v>133</v>
      </c>
      <c r="C156" s="4"/>
    </row>
    <row r="157" spans="2:3" x14ac:dyDescent="0.25">
      <c r="B157" s="5" t="s">
        <v>134</v>
      </c>
      <c r="C157" s="4"/>
    </row>
    <row r="158" spans="2:3" x14ac:dyDescent="0.25">
      <c r="B158" s="5" t="s">
        <v>135</v>
      </c>
      <c r="C158" s="4"/>
    </row>
    <row r="159" spans="2:3" x14ac:dyDescent="0.25">
      <c r="B159" s="5" t="s">
        <v>136</v>
      </c>
      <c r="C159" s="4"/>
    </row>
    <row r="160" spans="2:3" x14ac:dyDescent="0.25">
      <c r="B160" s="5" t="s">
        <v>137</v>
      </c>
      <c r="C160" s="4"/>
    </row>
    <row r="161" spans="2:3" x14ac:dyDescent="0.25">
      <c r="B161" s="5" t="s">
        <v>138</v>
      </c>
      <c r="C161" s="4"/>
    </row>
    <row r="162" spans="2:3" x14ac:dyDescent="0.25">
      <c r="B162" s="5" t="s">
        <v>139</v>
      </c>
      <c r="C162" s="4"/>
    </row>
    <row r="163" spans="2:3" x14ac:dyDescent="0.25">
      <c r="B163" s="5" t="s">
        <v>140</v>
      </c>
      <c r="C163" s="4"/>
    </row>
    <row r="164" spans="2:3" x14ac:dyDescent="0.25">
      <c r="B164" s="5" t="s">
        <v>141</v>
      </c>
      <c r="C164" s="4"/>
    </row>
    <row r="165" spans="2:3" x14ac:dyDescent="0.25">
      <c r="B165" s="5" t="s">
        <v>142</v>
      </c>
      <c r="C165" s="4"/>
    </row>
    <row r="166" spans="2:3" x14ac:dyDescent="0.25">
      <c r="B166" s="5" t="s">
        <v>143</v>
      </c>
      <c r="C166" s="4"/>
    </row>
    <row r="167" spans="2:3" x14ac:dyDescent="0.25">
      <c r="B167" s="5" t="s">
        <v>144</v>
      </c>
      <c r="C167" s="4"/>
    </row>
    <row r="168" spans="2:3" x14ac:dyDescent="0.25">
      <c r="B168" s="5" t="s">
        <v>145</v>
      </c>
      <c r="C168" s="4"/>
    </row>
    <row r="169" spans="2:3" x14ac:dyDescent="0.25">
      <c r="B169" s="5" t="s">
        <v>146</v>
      </c>
      <c r="C169" s="4"/>
    </row>
    <row r="170" spans="2:3" x14ac:dyDescent="0.25">
      <c r="B170" s="5" t="s">
        <v>147</v>
      </c>
      <c r="C170" s="4"/>
    </row>
    <row r="171" spans="2:3" x14ac:dyDescent="0.25">
      <c r="B171" s="5" t="s">
        <v>148</v>
      </c>
      <c r="C171" s="4"/>
    </row>
    <row r="172" spans="2:3" x14ac:dyDescent="0.25">
      <c r="B172" s="5" t="s">
        <v>149</v>
      </c>
      <c r="C172" s="4"/>
    </row>
    <row r="173" spans="2:3" x14ac:dyDescent="0.25">
      <c r="B173" s="5" t="s">
        <v>150</v>
      </c>
      <c r="C173" s="4"/>
    </row>
    <row r="174" spans="2:3" x14ac:dyDescent="0.25">
      <c r="B174" s="5" t="s">
        <v>151</v>
      </c>
      <c r="C174" s="4"/>
    </row>
    <row r="175" spans="2:3" x14ac:dyDescent="0.25">
      <c r="B175" s="5" t="s">
        <v>152</v>
      </c>
      <c r="C175" s="4"/>
    </row>
    <row r="176" spans="2:3" x14ac:dyDescent="0.25">
      <c r="B176" s="5" t="s">
        <v>153</v>
      </c>
      <c r="C176" s="4"/>
    </row>
    <row r="177" spans="2:10" x14ac:dyDescent="0.25">
      <c r="B177" s="5" t="s">
        <v>154</v>
      </c>
      <c r="C177" s="4"/>
    </row>
    <row r="178" spans="2:10" x14ac:dyDescent="0.25">
      <c r="B178" s="5" t="s">
        <v>155</v>
      </c>
      <c r="C178" s="4"/>
    </row>
    <row r="179" spans="2:10" x14ac:dyDescent="0.25">
      <c r="B179" s="5" t="s">
        <v>156</v>
      </c>
      <c r="C179" s="4"/>
    </row>
    <row r="180" spans="2:10" x14ac:dyDescent="0.25">
      <c r="B180" s="5" t="s">
        <v>157</v>
      </c>
      <c r="C180" s="4"/>
    </row>
    <row r="181" spans="2:10" x14ac:dyDescent="0.25">
      <c r="B181" s="5" t="s">
        <v>158</v>
      </c>
      <c r="C181" s="4"/>
    </row>
    <row r="182" spans="2:10" x14ac:dyDescent="0.25">
      <c r="B182" s="5" t="s">
        <v>159</v>
      </c>
      <c r="C182" s="4"/>
    </row>
    <row r="183" spans="2:10" x14ac:dyDescent="0.25">
      <c r="B183" s="5" t="s">
        <v>160</v>
      </c>
      <c r="C183" s="4"/>
    </row>
    <row r="186" spans="2:10" ht="21.75" customHeight="1" x14ac:dyDescent="0.25">
      <c r="B186" s="94" t="s">
        <v>161</v>
      </c>
      <c r="C186" s="94"/>
    </row>
    <row r="187" spans="2:10" ht="19.5" customHeight="1" x14ac:dyDescent="0.25">
      <c r="B187" s="2" t="s">
        <v>162</v>
      </c>
      <c r="C187" s="2" t="s">
        <v>163</v>
      </c>
      <c r="D187" s="2" t="s">
        <v>164</v>
      </c>
      <c r="E187" s="2" t="s">
        <v>21</v>
      </c>
      <c r="G187" s="92" t="s">
        <v>236</v>
      </c>
      <c r="H187" s="93"/>
      <c r="I187" s="93"/>
      <c r="J187" s="93"/>
    </row>
    <row r="188" spans="2:10" x14ac:dyDescent="0.25">
      <c r="B188" s="5" t="s">
        <v>52</v>
      </c>
      <c r="C188" s="4">
        <v>30</v>
      </c>
      <c r="D188" s="4">
        <f>COUNTIF(C10:C39,"Recited")</f>
        <v>1</v>
      </c>
      <c r="E188" s="6">
        <f>D188/C188</f>
        <v>3.3333333333333333E-2</v>
      </c>
    </row>
    <row r="189" spans="2:10" x14ac:dyDescent="0.25">
      <c r="B189" s="5" t="s">
        <v>85</v>
      </c>
      <c r="C189" s="4">
        <v>37</v>
      </c>
      <c r="D189" s="4">
        <f>COUNTIF(C45:C81,"Reading done")</f>
        <v>1</v>
      </c>
      <c r="E189" s="6">
        <f>D189/C189</f>
        <v>2.7027027027027029E-2</v>
      </c>
    </row>
    <row r="190" spans="2:10" x14ac:dyDescent="0.25">
      <c r="B190" s="5" t="s">
        <v>125</v>
      </c>
      <c r="C190" s="4">
        <v>37</v>
      </c>
      <c r="D190" s="4">
        <f>COUNTIF(C87:C123,"Reading done")</f>
        <v>0</v>
      </c>
      <c r="E190" s="6">
        <f>D190/C190</f>
        <v>0</v>
      </c>
    </row>
    <row r="191" spans="2:10" x14ac:dyDescent="0.25">
      <c r="B191" s="5" t="s">
        <v>127</v>
      </c>
      <c r="C191" s="4">
        <v>20</v>
      </c>
      <c r="D191" s="4">
        <f>COUNTIF(C129:C148,"Memorized")</f>
        <v>0</v>
      </c>
      <c r="E191" s="6">
        <f>D191/C191</f>
        <v>0</v>
      </c>
    </row>
    <row r="192" spans="2:10" x14ac:dyDescent="0.25">
      <c r="B192" s="5" t="s">
        <v>129</v>
      </c>
      <c r="C192" s="4">
        <v>30</v>
      </c>
      <c r="D192" s="4">
        <f>COUNTIF(C154:C183,"Reviewed")</f>
        <v>0</v>
      </c>
      <c r="E192" s="6">
        <f>D192/C192</f>
        <v>0</v>
      </c>
    </row>
    <row r="194" spans="2:3" x14ac:dyDescent="0.25">
      <c r="B194" s="15" t="s">
        <v>165</v>
      </c>
    </row>
    <row r="195" spans="2:3" x14ac:dyDescent="0.25">
      <c r="B195" s="16" t="s">
        <v>164</v>
      </c>
      <c r="C195">
        <f>D188</f>
        <v>1</v>
      </c>
    </row>
    <row r="196" spans="2:3" x14ac:dyDescent="0.25">
      <c r="B196" s="16" t="s">
        <v>49</v>
      </c>
      <c r="C196">
        <f>C188-D188</f>
        <v>29</v>
      </c>
    </row>
    <row r="197" spans="2:3" x14ac:dyDescent="0.25">
      <c r="B197" s="16" t="s">
        <v>164</v>
      </c>
      <c r="C197">
        <f>D189</f>
        <v>1</v>
      </c>
    </row>
    <row r="198" spans="2:3" x14ac:dyDescent="0.25">
      <c r="B198" s="16" t="s">
        <v>49</v>
      </c>
      <c r="C198">
        <f>C189-D189</f>
        <v>36</v>
      </c>
    </row>
    <row r="199" spans="2:3" x14ac:dyDescent="0.25">
      <c r="B199" s="16" t="s">
        <v>164</v>
      </c>
      <c r="C199">
        <f>D190</f>
        <v>0</v>
      </c>
    </row>
    <row r="200" spans="2:3" x14ac:dyDescent="0.25">
      <c r="B200" s="16" t="s">
        <v>49</v>
      </c>
      <c r="C200">
        <f>C190-D190</f>
        <v>37</v>
      </c>
    </row>
    <row r="201" spans="2:3" x14ac:dyDescent="0.25">
      <c r="B201" s="16" t="s">
        <v>164</v>
      </c>
      <c r="C201">
        <f>D191</f>
        <v>0</v>
      </c>
    </row>
    <row r="202" spans="2:3" x14ac:dyDescent="0.25">
      <c r="B202" s="16" t="s">
        <v>49</v>
      </c>
      <c r="C202">
        <f>C191-D191</f>
        <v>20</v>
      </c>
    </row>
    <row r="203" spans="2:3" x14ac:dyDescent="0.25">
      <c r="B203" s="16" t="s">
        <v>164</v>
      </c>
      <c r="C203">
        <f>D192</f>
        <v>0</v>
      </c>
    </row>
    <row r="204" spans="2:3" x14ac:dyDescent="0.25">
      <c r="B204" s="16" t="s">
        <v>49</v>
      </c>
      <c r="C204">
        <f>C192-D192</f>
        <v>30</v>
      </c>
    </row>
  </sheetData>
  <mergeCells count="31">
    <mergeCell ref="B8:C8"/>
    <mergeCell ref="B42:C42"/>
    <mergeCell ref="B151:C151"/>
    <mergeCell ref="B152:C152"/>
    <mergeCell ref="B186:C186"/>
    <mergeCell ref="B43:C43"/>
    <mergeCell ref="B84:C84"/>
    <mergeCell ref="B85:C85"/>
    <mergeCell ref="B126:C126"/>
    <mergeCell ref="B127:C127"/>
    <mergeCell ref="M1:N1"/>
    <mergeCell ref="O1:P1"/>
    <mergeCell ref="B4:C4"/>
    <mergeCell ref="B5:C5"/>
    <mergeCell ref="B7:C7"/>
    <mergeCell ref="G187:J187"/>
    <mergeCell ref="S1:T1"/>
    <mergeCell ref="U1:V1"/>
    <mergeCell ref="W1:X1"/>
    <mergeCell ref="S2:T2"/>
    <mergeCell ref="U2:V2"/>
    <mergeCell ref="W2:X2"/>
    <mergeCell ref="Q1:R1"/>
    <mergeCell ref="H2:I2"/>
    <mergeCell ref="J2:K2"/>
    <mergeCell ref="L2:M2"/>
    <mergeCell ref="N2:O2"/>
    <mergeCell ref="P2:Q2"/>
    <mergeCell ref="A1:G2"/>
    <mergeCell ref="I1:J1"/>
    <mergeCell ref="K1:L1"/>
  </mergeCells>
  <conditionalFormatting sqref="C10:C39">
    <cfRule type="cellIs" dxfId="9" priority="2" operator="equal">
      <formula>"Recited"</formula>
    </cfRule>
  </conditionalFormatting>
  <conditionalFormatting sqref="C45:C81">
    <cfRule type="cellIs" dxfId="8" priority="3" operator="equal">
      <formula>"Reading done"</formula>
    </cfRule>
  </conditionalFormatting>
  <conditionalFormatting sqref="C87:C123">
    <cfRule type="cellIs" dxfId="7" priority="4" operator="equal">
      <formula>"Reading done"</formula>
    </cfRule>
  </conditionalFormatting>
  <conditionalFormatting sqref="C129:C148">
    <cfRule type="cellIs" dxfId="6" priority="5" operator="equal">
      <formula>"Memorized"</formula>
    </cfRule>
  </conditionalFormatting>
  <conditionalFormatting sqref="C154:C183">
    <cfRule type="cellIs" dxfId="5" priority="6" operator="equal">
      <formula>"Reviewed"</formula>
    </cfRule>
  </conditionalFormatting>
  <dataValidations count="4">
    <dataValidation type="list" allowBlank="1" sqref="C10:C39" xr:uid="{00000000-0002-0000-0400-000000000000}">
      <formula1>"Recited"</formula1>
      <formula2>0</formula2>
    </dataValidation>
    <dataValidation type="list" allowBlank="1" sqref="C87:C123 C45:C81" xr:uid="{00000000-0002-0000-0400-000001000000}">
      <formula1>"Reading done"</formula1>
      <formula2>0</formula2>
    </dataValidation>
    <dataValidation type="list" allowBlank="1" sqref="C129:C148" xr:uid="{00000000-0002-0000-0400-000002000000}">
      <formula1>"Memorized"</formula1>
      <formula2>0</formula2>
    </dataValidation>
    <dataValidation type="list" allowBlank="1" sqref="C154:C183" xr:uid="{00000000-0002-0000-0400-000003000000}">
      <formula1>"Reviewed"</formula1>
      <formula2>0</formula2>
    </dataValidation>
  </dataValidations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24"/>
  <sheetViews>
    <sheetView showGridLines="0" zoomScaleNormal="100" workbookViewId="0">
      <pane ySplit="2" topLeftCell="A3" activePane="bottomLeft" state="frozen"/>
      <selection pane="bottomLeft" activeCell="H23" sqref="H23"/>
    </sheetView>
  </sheetViews>
  <sheetFormatPr defaultColWidth="8.7109375" defaultRowHeight="15" x14ac:dyDescent="0.25"/>
  <cols>
    <col min="2" max="2" width="58.28515625" customWidth="1"/>
    <col min="3" max="4" width="10" customWidth="1"/>
    <col min="5" max="5" width="16.7109375" customWidth="1"/>
    <col min="6" max="6" width="24.5703125" customWidth="1"/>
  </cols>
  <sheetData>
    <row r="1" spans="1:18" ht="19.5" x14ac:dyDescent="0.25">
      <c r="A1" s="66" t="s">
        <v>226</v>
      </c>
      <c r="B1" s="66"/>
      <c r="C1" s="66"/>
      <c r="D1" s="66"/>
      <c r="E1" s="66"/>
      <c r="F1" s="66"/>
      <c r="G1" s="66"/>
      <c r="H1" s="30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25.5" customHeight="1" x14ac:dyDescent="0.25">
      <c r="A2" s="66"/>
      <c r="B2" s="66"/>
      <c r="C2" s="66"/>
      <c r="D2" s="66"/>
      <c r="E2" s="66"/>
      <c r="F2" s="66"/>
      <c r="G2" s="66"/>
      <c r="H2" s="65"/>
      <c r="I2" s="65"/>
      <c r="J2" s="65"/>
      <c r="K2" s="65"/>
      <c r="L2" s="65"/>
      <c r="M2" s="65"/>
      <c r="N2" s="65"/>
      <c r="O2" s="65"/>
      <c r="P2" s="65"/>
      <c r="Q2" s="65"/>
      <c r="R2" s="1"/>
    </row>
    <row r="5" spans="1:18" ht="25.5" customHeight="1" x14ac:dyDescent="0.25">
      <c r="B5" s="96" t="s">
        <v>166</v>
      </c>
      <c r="C5" s="97"/>
      <c r="D5" s="97"/>
      <c r="E5" s="97"/>
      <c r="F5" s="98"/>
    </row>
    <row r="6" spans="1:18" x14ac:dyDescent="0.25">
      <c r="B6" s="95" t="s">
        <v>167</v>
      </c>
      <c r="C6" s="89"/>
      <c r="D6" s="89"/>
      <c r="E6" s="89"/>
      <c r="F6" s="18"/>
    </row>
    <row r="7" spans="1:18" ht="31.5" customHeight="1" x14ac:dyDescent="0.25">
      <c r="B7" s="95" t="s">
        <v>168</v>
      </c>
      <c r="C7" s="89"/>
      <c r="D7" s="89"/>
      <c r="E7" s="89"/>
      <c r="F7" s="18"/>
    </row>
    <row r="8" spans="1:18" x14ac:dyDescent="0.25">
      <c r="B8" s="17"/>
      <c r="F8" s="18"/>
    </row>
    <row r="9" spans="1:18" ht="19.5" customHeight="1" x14ac:dyDescent="0.25">
      <c r="B9" s="34" t="s">
        <v>169</v>
      </c>
      <c r="C9" s="32" t="s">
        <v>170</v>
      </c>
      <c r="D9" s="32" t="s">
        <v>171</v>
      </c>
      <c r="E9" s="32" t="s">
        <v>21</v>
      </c>
      <c r="F9" s="35" t="s">
        <v>237</v>
      </c>
    </row>
    <row r="10" spans="1:18" x14ac:dyDescent="0.25">
      <c r="B10" s="49" t="s">
        <v>172</v>
      </c>
      <c r="C10" s="37">
        <v>30</v>
      </c>
      <c r="D10" s="37"/>
      <c r="E10" s="38">
        <f t="shared" ref="E10:E24" si="0">IFERROR(D10/C10,0)</f>
        <v>0</v>
      </c>
      <c r="F10" s="39"/>
    </row>
    <row r="11" spans="1:18" x14ac:dyDescent="0.25">
      <c r="B11" s="40" t="s">
        <v>218</v>
      </c>
      <c r="C11" s="41">
        <v>4</v>
      </c>
      <c r="D11" s="41"/>
      <c r="E11" s="42">
        <f t="shared" si="0"/>
        <v>0</v>
      </c>
      <c r="F11" s="43"/>
    </row>
    <row r="12" spans="1:18" x14ac:dyDescent="0.25">
      <c r="B12" s="40" t="s">
        <v>173</v>
      </c>
      <c r="C12" s="41">
        <v>30</v>
      </c>
      <c r="D12" s="41"/>
      <c r="E12" s="42">
        <f t="shared" si="0"/>
        <v>0</v>
      </c>
      <c r="F12" s="43"/>
    </row>
    <row r="13" spans="1:18" x14ac:dyDescent="0.25">
      <c r="B13" s="40" t="s">
        <v>219</v>
      </c>
      <c r="C13" s="41">
        <v>2</v>
      </c>
      <c r="D13" s="41"/>
      <c r="E13" s="42">
        <f t="shared" si="0"/>
        <v>0</v>
      </c>
      <c r="F13" s="43"/>
    </row>
    <row r="14" spans="1:18" x14ac:dyDescent="0.25">
      <c r="B14" s="40" t="s">
        <v>174</v>
      </c>
      <c r="C14" s="41">
        <v>4</v>
      </c>
      <c r="D14" s="41"/>
      <c r="E14" s="42">
        <f t="shared" si="0"/>
        <v>0</v>
      </c>
      <c r="F14" s="43"/>
    </row>
    <row r="15" spans="1:18" x14ac:dyDescent="0.25">
      <c r="B15" s="44" t="s">
        <v>212</v>
      </c>
      <c r="C15" s="41">
        <v>10</v>
      </c>
      <c r="D15" s="41"/>
      <c r="E15" s="42">
        <f t="shared" si="0"/>
        <v>0</v>
      </c>
      <c r="F15" s="43"/>
    </row>
    <row r="16" spans="1:18" x14ac:dyDescent="0.25">
      <c r="B16" s="40" t="s">
        <v>220</v>
      </c>
      <c r="C16" s="41">
        <v>30</v>
      </c>
      <c r="D16" s="41"/>
      <c r="E16" s="42">
        <f t="shared" si="0"/>
        <v>0</v>
      </c>
      <c r="F16" s="43"/>
    </row>
    <row r="17" spans="2:7" x14ac:dyDescent="0.25">
      <c r="B17" s="40" t="s">
        <v>215</v>
      </c>
      <c r="C17" s="41">
        <v>4</v>
      </c>
      <c r="D17" s="41"/>
      <c r="E17" s="42">
        <f t="shared" si="0"/>
        <v>0</v>
      </c>
      <c r="F17" s="43"/>
    </row>
    <row r="18" spans="2:7" x14ac:dyDescent="0.25">
      <c r="B18" s="40" t="s">
        <v>216</v>
      </c>
      <c r="C18" s="41">
        <v>4</v>
      </c>
      <c r="D18" s="41"/>
      <c r="E18" s="42">
        <f t="shared" si="0"/>
        <v>0</v>
      </c>
      <c r="F18" s="43"/>
    </row>
    <row r="19" spans="2:7" x14ac:dyDescent="0.25">
      <c r="B19" s="40" t="s">
        <v>217</v>
      </c>
      <c r="C19" s="41">
        <v>4</v>
      </c>
      <c r="D19" s="41"/>
      <c r="E19" s="42">
        <f t="shared" si="0"/>
        <v>0</v>
      </c>
      <c r="F19" s="43"/>
    </row>
    <row r="20" spans="2:7" x14ac:dyDescent="0.25">
      <c r="B20" s="40" t="s">
        <v>221</v>
      </c>
      <c r="C20" s="41">
        <v>1</v>
      </c>
      <c r="D20" s="41"/>
      <c r="E20" s="42">
        <f t="shared" si="0"/>
        <v>0</v>
      </c>
      <c r="F20" s="43"/>
    </row>
    <row r="21" spans="2:7" x14ac:dyDescent="0.25">
      <c r="B21" s="40" t="s">
        <v>222</v>
      </c>
      <c r="C21" s="41">
        <v>2</v>
      </c>
      <c r="D21" s="41"/>
      <c r="E21" s="42">
        <f t="shared" si="0"/>
        <v>0</v>
      </c>
      <c r="F21" s="43"/>
    </row>
    <row r="22" spans="2:7" x14ac:dyDescent="0.25">
      <c r="B22" s="40" t="s">
        <v>223</v>
      </c>
      <c r="C22" s="41">
        <v>5</v>
      </c>
      <c r="D22" s="41"/>
      <c r="E22" s="42">
        <f t="shared" si="0"/>
        <v>0</v>
      </c>
      <c r="F22" s="43" t="s">
        <v>224</v>
      </c>
      <c r="G22" s="27"/>
    </row>
    <row r="23" spans="2:7" x14ac:dyDescent="0.25">
      <c r="B23" s="40"/>
      <c r="C23" s="41"/>
      <c r="D23" s="41"/>
      <c r="E23" s="42">
        <f t="shared" si="0"/>
        <v>0</v>
      </c>
      <c r="F23" s="43"/>
    </row>
    <row r="24" spans="2:7" x14ac:dyDescent="0.25">
      <c r="B24" s="45"/>
      <c r="C24" s="46"/>
      <c r="D24" s="46"/>
      <c r="E24" s="47">
        <f t="shared" si="0"/>
        <v>0</v>
      </c>
      <c r="F24" s="48"/>
    </row>
  </sheetData>
  <mergeCells count="14">
    <mergeCell ref="B6:E6"/>
    <mergeCell ref="B7:E7"/>
    <mergeCell ref="A1:G2"/>
    <mergeCell ref="I1:J1"/>
    <mergeCell ref="B5:F5"/>
    <mergeCell ref="K1:L1"/>
    <mergeCell ref="M1:N1"/>
    <mergeCell ref="O1:P1"/>
    <mergeCell ref="Q1:R1"/>
    <mergeCell ref="H2:I2"/>
    <mergeCell ref="J2:K2"/>
    <mergeCell ref="L2:M2"/>
    <mergeCell ref="N2:O2"/>
    <mergeCell ref="P2:Q2"/>
  </mergeCells>
  <pageMargins left="0.75" right="0.75" top="1" bottom="1" header="0.511811023622047" footer="0.511811023622047"/>
  <pageSetup fitToHeight="0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25"/>
  <sheetViews>
    <sheetView showGridLines="0" zoomScaleNormal="100" workbookViewId="0">
      <selection activeCell="J23" sqref="J23"/>
    </sheetView>
  </sheetViews>
  <sheetFormatPr defaultColWidth="8.7109375" defaultRowHeight="15" x14ac:dyDescent="0.25"/>
  <cols>
    <col min="2" max="2" width="34" customWidth="1"/>
    <col min="3" max="5" width="10" customWidth="1"/>
    <col min="6" max="6" width="33.7109375" customWidth="1"/>
    <col min="9" max="15" width="11.28515625" customWidth="1"/>
  </cols>
  <sheetData>
    <row r="1" spans="1:18" ht="19.5" x14ac:dyDescent="0.25">
      <c r="A1" s="66" t="s">
        <v>225</v>
      </c>
      <c r="B1" s="66"/>
      <c r="C1" s="66"/>
      <c r="D1" s="66"/>
      <c r="E1" s="66"/>
      <c r="F1" s="66"/>
      <c r="G1" s="66"/>
      <c r="H1" s="30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25.5" customHeight="1" x14ac:dyDescent="0.25">
      <c r="A2" s="66"/>
      <c r="B2" s="66"/>
      <c r="C2" s="66"/>
      <c r="D2" s="66"/>
      <c r="E2" s="66"/>
      <c r="F2" s="66"/>
      <c r="G2" s="66"/>
      <c r="H2" s="65"/>
      <c r="I2" s="65"/>
      <c r="J2" s="65"/>
      <c r="K2" s="65"/>
      <c r="L2" s="65"/>
      <c r="M2" s="65"/>
      <c r="N2" s="65"/>
      <c r="O2" s="65"/>
      <c r="P2" s="65"/>
      <c r="Q2" s="65"/>
      <c r="R2" s="1"/>
    </row>
    <row r="6" spans="1:18" ht="19.5" x14ac:dyDescent="0.25">
      <c r="B6" s="96" t="s">
        <v>166</v>
      </c>
      <c r="C6" s="97"/>
      <c r="D6" s="97"/>
      <c r="E6" s="97"/>
      <c r="F6" s="98"/>
    </row>
    <row r="7" spans="1:18" ht="15" customHeight="1" x14ac:dyDescent="0.25">
      <c r="B7" s="99" t="s">
        <v>175</v>
      </c>
      <c r="C7" s="100"/>
      <c r="D7" s="100"/>
      <c r="E7" s="100"/>
      <c r="F7" s="101"/>
    </row>
    <row r="8" spans="1:18" ht="31.5" customHeight="1" x14ac:dyDescent="0.25">
      <c r="B8" s="99" t="s">
        <v>176</v>
      </c>
      <c r="C8" s="100"/>
      <c r="D8" s="100"/>
      <c r="E8" s="100"/>
      <c r="F8" s="101"/>
    </row>
    <row r="9" spans="1:18" x14ac:dyDescent="0.25">
      <c r="B9" s="99"/>
      <c r="C9" s="100"/>
      <c r="D9" s="100"/>
      <c r="E9" s="100"/>
      <c r="F9" s="101"/>
    </row>
    <row r="10" spans="1:18" x14ac:dyDescent="0.25">
      <c r="B10" s="34" t="s">
        <v>169</v>
      </c>
      <c r="C10" s="32" t="s">
        <v>170</v>
      </c>
      <c r="D10" s="32" t="s">
        <v>171</v>
      </c>
      <c r="E10" s="32" t="s">
        <v>21</v>
      </c>
      <c r="F10" s="35" t="s">
        <v>237</v>
      </c>
    </row>
    <row r="11" spans="1:18" x14ac:dyDescent="0.25">
      <c r="B11" s="36" t="s">
        <v>177</v>
      </c>
      <c r="C11" s="37">
        <v>30</v>
      </c>
      <c r="D11" s="37">
        <v>0</v>
      </c>
      <c r="E11" s="38">
        <f t="shared" ref="E11:E25" si="0">IFERROR(D11/C11,0)</f>
        <v>0</v>
      </c>
      <c r="F11" s="39"/>
    </row>
    <row r="12" spans="1:18" x14ac:dyDescent="0.25">
      <c r="B12" s="40" t="s">
        <v>178</v>
      </c>
      <c r="C12" s="41">
        <v>4</v>
      </c>
      <c r="D12" s="41"/>
      <c r="E12" s="42">
        <f t="shared" si="0"/>
        <v>0</v>
      </c>
      <c r="F12" s="43"/>
    </row>
    <row r="13" spans="1:18" x14ac:dyDescent="0.25">
      <c r="B13" s="40" t="s">
        <v>179</v>
      </c>
      <c r="C13" s="41">
        <v>30</v>
      </c>
      <c r="D13" s="41"/>
      <c r="E13" s="42">
        <f t="shared" si="0"/>
        <v>0</v>
      </c>
      <c r="F13" s="43"/>
    </row>
    <row r="14" spans="1:18" x14ac:dyDescent="0.25">
      <c r="B14" s="40" t="s">
        <v>180</v>
      </c>
      <c r="C14" s="41">
        <v>2</v>
      </c>
      <c r="D14" s="41"/>
      <c r="E14" s="42">
        <f t="shared" si="0"/>
        <v>0</v>
      </c>
      <c r="F14" s="43"/>
    </row>
    <row r="15" spans="1:18" x14ac:dyDescent="0.25">
      <c r="B15" s="40" t="s">
        <v>181</v>
      </c>
      <c r="C15" s="41">
        <v>4</v>
      </c>
      <c r="D15" s="41"/>
      <c r="E15" s="42">
        <f t="shared" si="0"/>
        <v>0</v>
      </c>
      <c r="F15" s="43"/>
    </row>
    <row r="16" spans="1:18" x14ac:dyDescent="0.25">
      <c r="B16" s="44"/>
      <c r="C16" s="41">
        <v>10</v>
      </c>
      <c r="D16" s="41"/>
      <c r="E16" s="42">
        <f t="shared" si="0"/>
        <v>0</v>
      </c>
      <c r="F16" s="43"/>
    </row>
    <row r="17" spans="2:6" x14ac:dyDescent="0.25">
      <c r="B17" s="40"/>
      <c r="C17" s="41">
        <v>30</v>
      </c>
      <c r="D17" s="41"/>
      <c r="E17" s="42">
        <f t="shared" si="0"/>
        <v>0</v>
      </c>
      <c r="F17" s="43"/>
    </row>
    <row r="18" spans="2:6" x14ac:dyDescent="0.25">
      <c r="B18" s="40"/>
      <c r="C18" s="41">
        <v>4</v>
      </c>
      <c r="D18" s="41"/>
      <c r="E18" s="42">
        <f t="shared" si="0"/>
        <v>0</v>
      </c>
      <c r="F18" s="43"/>
    </row>
    <row r="19" spans="2:6" x14ac:dyDescent="0.25">
      <c r="B19" s="40"/>
      <c r="C19" s="41">
        <v>4</v>
      </c>
      <c r="D19" s="41"/>
      <c r="E19" s="42">
        <f t="shared" si="0"/>
        <v>0</v>
      </c>
      <c r="F19" s="43"/>
    </row>
    <row r="20" spans="2:6" x14ac:dyDescent="0.25">
      <c r="B20" s="40"/>
      <c r="C20" s="41">
        <v>4</v>
      </c>
      <c r="D20" s="41"/>
      <c r="E20" s="42">
        <f t="shared" si="0"/>
        <v>0</v>
      </c>
      <c r="F20" s="43"/>
    </row>
    <row r="21" spans="2:6" x14ac:dyDescent="0.25">
      <c r="B21" s="40"/>
      <c r="C21" s="41">
        <v>1</v>
      </c>
      <c r="D21" s="41"/>
      <c r="E21" s="42">
        <f t="shared" si="0"/>
        <v>0</v>
      </c>
      <c r="F21" s="43"/>
    </row>
    <row r="22" spans="2:6" x14ac:dyDescent="0.25">
      <c r="B22" s="40"/>
      <c r="C22" s="41">
        <v>2</v>
      </c>
      <c r="D22" s="41"/>
      <c r="E22" s="42">
        <f t="shared" si="0"/>
        <v>0</v>
      </c>
      <c r="F22" s="43"/>
    </row>
    <row r="23" spans="2:6" x14ac:dyDescent="0.25">
      <c r="B23" s="40"/>
      <c r="C23" s="41">
        <v>5</v>
      </c>
      <c r="D23" s="41"/>
      <c r="E23" s="42">
        <f t="shared" si="0"/>
        <v>0</v>
      </c>
      <c r="F23" s="43"/>
    </row>
    <row r="24" spans="2:6" x14ac:dyDescent="0.25">
      <c r="B24" s="40"/>
      <c r="C24" s="41"/>
      <c r="D24" s="41"/>
      <c r="E24" s="42">
        <f t="shared" si="0"/>
        <v>0</v>
      </c>
      <c r="F24" s="43"/>
    </row>
    <row r="25" spans="2:6" x14ac:dyDescent="0.25">
      <c r="B25" s="45"/>
      <c r="C25" s="46"/>
      <c r="D25" s="46"/>
      <c r="E25" s="47">
        <f t="shared" si="0"/>
        <v>0</v>
      </c>
      <c r="F25" s="48"/>
    </row>
  </sheetData>
  <mergeCells count="14">
    <mergeCell ref="O1:P1"/>
    <mergeCell ref="Q1:R1"/>
    <mergeCell ref="H2:I2"/>
    <mergeCell ref="J2:K2"/>
    <mergeCell ref="L2:M2"/>
    <mergeCell ref="N2:O2"/>
    <mergeCell ref="P2:Q2"/>
    <mergeCell ref="I1:J1"/>
    <mergeCell ref="B6:F6"/>
    <mergeCell ref="B7:F7"/>
    <mergeCell ref="B8:F9"/>
    <mergeCell ref="K1:L1"/>
    <mergeCell ref="M1:N1"/>
    <mergeCell ref="A1:G2"/>
  </mergeCells>
  <pageMargins left="0.75" right="0.75" top="1" bottom="1" header="0.511811023622047" footer="0.511811023622047"/>
  <pageSetup fitToHeight="0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103"/>
  <sheetViews>
    <sheetView showGridLines="0" zoomScaleNormal="100" workbookViewId="0">
      <pane ySplit="3" topLeftCell="A4" activePane="bottomLeft" state="frozen"/>
      <selection pane="bottomLeft" activeCell="P9" sqref="P9"/>
    </sheetView>
  </sheetViews>
  <sheetFormatPr defaultColWidth="8.7109375" defaultRowHeight="15" x14ac:dyDescent="0.25"/>
  <cols>
    <col min="2" max="2" width="46.28515625" customWidth="1"/>
    <col min="3" max="3" width="19.5703125" customWidth="1"/>
    <col min="4" max="4" width="12" customWidth="1"/>
  </cols>
  <sheetData>
    <row r="1" spans="1:18" ht="19.5" x14ac:dyDescent="0.25">
      <c r="A1" s="66" t="s">
        <v>182</v>
      </c>
      <c r="B1" s="66"/>
      <c r="C1" s="66"/>
      <c r="D1" s="66"/>
      <c r="E1" s="66"/>
      <c r="F1" s="66"/>
      <c r="G1" s="66"/>
      <c r="H1" s="30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25.5" customHeight="1" x14ac:dyDescent="0.25">
      <c r="A2" s="66"/>
      <c r="B2" s="66"/>
      <c r="C2" s="66"/>
      <c r="D2" s="66"/>
      <c r="E2" s="66"/>
      <c r="F2" s="66"/>
      <c r="G2" s="66"/>
      <c r="H2" s="65"/>
      <c r="I2" s="65"/>
      <c r="J2" s="65"/>
      <c r="K2" s="65"/>
      <c r="L2" s="65"/>
      <c r="M2" s="65"/>
      <c r="N2" s="65"/>
      <c r="O2" s="65"/>
      <c r="P2" s="65"/>
      <c r="Q2" s="65"/>
      <c r="R2" s="1"/>
    </row>
    <row r="3" spans="1:18" ht="45.75" customHeight="1" x14ac:dyDescent="0.25">
      <c r="B3" s="89" t="s">
        <v>183</v>
      </c>
      <c r="C3" s="89"/>
    </row>
    <row r="5" spans="1:18" ht="21.75" customHeight="1" x14ac:dyDescent="0.25">
      <c r="B5" s="94" t="s">
        <v>184</v>
      </c>
      <c r="C5" s="94"/>
    </row>
    <row r="6" spans="1:18" ht="19.5" customHeight="1" x14ac:dyDescent="0.25">
      <c r="B6" s="2" t="s">
        <v>185</v>
      </c>
      <c r="C6" s="2" t="s">
        <v>19</v>
      </c>
    </row>
    <row r="7" spans="1:18" x14ac:dyDescent="0.25">
      <c r="B7" s="5" t="s">
        <v>186</v>
      </c>
      <c r="C7" s="26" t="s">
        <v>164</v>
      </c>
    </row>
    <row r="8" spans="1:18" x14ac:dyDescent="0.25">
      <c r="B8" s="5" t="s">
        <v>187</v>
      </c>
      <c r="C8" s="4" t="s">
        <v>164</v>
      </c>
    </row>
    <row r="9" spans="1:18" x14ac:dyDescent="0.25">
      <c r="B9" s="5" t="s">
        <v>188</v>
      </c>
      <c r="C9" s="4" t="s">
        <v>164</v>
      </c>
    </row>
    <row r="10" spans="1:18" x14ac:dyDescent="0.25">
      <c r="B10" s="5" t="s">
        <v>189</v>
      </c>
      <c r="C10" s="4" t="s">
        <v>164</v>
      </c>
    </row>
    <row r="11" spans="1:18" x14ac:dyDescent="0.25">
      <c r="B11" s="5" t="s">
        <v>190</v>
      </c>
      <c r="C11" s="4" t="s">
        <v>164</v>
      </c>
    </row>
    <row r="12" spans="1:18" x14ac:dyDescent="0.25">
      <c r="B12" s="5" t="s">
        <v>191</v>
      </c>
      <c r="C12" s="4" t="s">
        <v>164</v>
      </c>
    </row>
    <row r="13" spans="1:18" x14ac:dyDescent="0.25">
      <c r="B13" s="5" t="s">
        <v>192</v>
      </c>
      <c r="C13" s="4" t="s">
        <v>164</v>
      </c>
    </row>
    <row r="14" spans="1:18" x14ac:dyDescent="0.25">
      <c r="B14" s="5" t="s">
        <v>193</v>
      </c>
      <c r="C14" s="4" t="s">
        <v>164</v>
      </c>
    </row>
    <row r="15" spans="1:18" x14ac:dyDescent="0.25">
      <c r="B15" s="5" t="s">
        <v>194</v>
      </c>
      <c r="C15" s="4" t="s">
        <v>164</v>
      </c>
    </row>
    <row r="16" spans="1:18" x14ac:dyDescent="0.25">
      <c r="B16" s="5" t="s">
        <v>195</v>
      </c>
      <c r="C16" s="4" t="s">
        <v>164</v>
      </c>
    </row>
    <row r="17" spans="2:3" x14ac:dyDescent="0.25">
      <c r="B17" s="5" t="s">
        <v>196</v>
      </c>
      <c r="C17" s="4" t="s">
        <v>164</v>
      </c>
    </row>
    <row r="18" spans="2:3" x14ac:dyDescent="0.25">
      <c r="B18" s="5" t="s">
        <v>197</v>
      </c>
      <c r="C18" s="4" t="s">
        <v>164</v>
      </c>
    </row>
    <row r="19" spans="2:3" x14ac:dyDescent="0.25">
      <c r="B19" s="5" t="s">
        <v>198</v>
      </c>
      <c r="C19" s="4" t="s">
        <v>164</v>
      </c>
    </row>
    <row r="21" spans="2:3" ht="21.75" customHeight="1" x14ac:dyDescent="0.25">
      <c r="B21" s="94" t="s">
        <v>199</v>
      </c>
      <c r="C21" s="94"/>
    </row>
    <row r="22" spans="2:3" ht="19.5" customHeight="1" x14ac:dyDescent="0.25">
      <c r="B22" s="2" t="s">
        <v>185</v>
      </c>
      <c r="C22" s="2" t="s">
        <v>19</v>
      </c>
    </row>
    <row r="23" spans="2:3" x14ac:dyDescent="0.25">
      <c r="B23" s="5" t="s">
        <v>186</v>
      </c>
      <c r="C23" s="4"/>
    </row>
    <row r="24" spans="2:3" x14ac:dyDescent="0.25">
      <c r="B24" s="5" t="s">
        <v>187</v>
      </c>
      <c r="C24" s="4"/>
    </row>
    <row r="25" spans="2:3" x14ac:dyDescent="0.25">
      <c r="B25" s="5" t="s">
        <v>188</v>
      </c>
      <c r="C25" s="4"/>
    </row>
    <row r="26" spans="2:3" x14ac:dyDescent="0.25">
      <c r="B26" s="5" t="s">
        <v>189</v>
      </c>
      <c r="C26" s="4"/>
    </row>
    <row r="27" spans="2:3" x14ac:dyDescent="0.25">
      <c r="B27" s="5" t="s">
        <v>190</v>
      </c>
      <c r="C27" s="4"/>
    </row>
    <row r="28" spans="2:3" x14ac:dyDescent="0.25">
      <c r="B28" s="5" t="s">
        <v>191</v>
      </c>
      <c r="C28" s="4"/>
    </row>
    <row r="29" spans="2:3" x14ac:dyDescent="0.25">
      <c r="B29" s="5" t="s">
        <v>192</v>
      </c>
      <c r="C29" s="4"/>
    </row>
    <row r="30" spans="2:3" x14ac:dyDescent="0.25">
      <c r="B30" s="5" t="s">
        <v>193</v>
      </c>
      <c r="C30" s="4"/>
    </row>
    <row r="31" spans="2:3" x14ac:dyDescent="0.25">
      <c r="B31" s="5" t="s">
        <v>194</v>
      </c>
      <c r="C31" s="4"/>
    </row>
    <row r="32" spans="2:3" x14ac:dyDescent="0.25">
      <c r="B32" s="5" t="s">
        <v>195</v>
      </c>
      <c r="C32" s="4"/>
    </row>
    <row r="33" spans="2:3" x14ac:dyDescent="0.25">
      <c r="B33" s="5" t="s">
        <v>196</v>
      </c>
      <c r="C33" s="4"/>
    </row>
    <row r="34" spans="2:3" x14ac:dyDescent="0.25">
      <c r="B34" s="5" t="s">
        <v>197</v>
      </c>
      <c r="C34" s="4"/>
    </row>
    <row r="35" spans="2:3" x14ac:dyDescent="0.25">
      <c r="B35" s="5" t="s">
        <v>198</v>
      </c>
      <c r="C35" s="4"/>
    </row>
    <row r="37" spans="2:3" ht="21.75" customHeight="1" x14ac:dyDescent="0.25">
      <c r="B37" s="94" t="s">
        <v>200</v>
      </c>
      <c r="C37" s="94"/>
    </row>
    <row r="38" spans="2:3" ht="19.5" customHeight="1" x14ac:dyDescent="0.25">
      <c r="B38" s="2" t="s">
        <v>185</v>
      </c>
      <c r="C38" s="2" t="s">
        <v>19</v>
      </c>
    </row>
    <row r="39" spans="2:3" x14ac:dyDescent="0.25">
      <c r="B39" s="5" t="s">
        <v>186</v>
      </c>
      <c r="C39" s="4"/>
    </row>
    <row r="40" spans="2:3" x14ac:dyDescent="0.25">
      <c r="B40" s="5" t="s">
        <v>187</v>
      </c>
      <c r="C40" s="4"/>
    </row>
    <row r="41" spans="2:3" x14ac:dyDescent="0.25">
      <c r="B41" s="5" t="s">
        <v>188</v>
      </c>
      <c r="C41" s="4"/>
    </row>
    <row r="42" spans="2:3" x14ac:dyDescent="0.25">
      <c r="B42" s="5" t="s">
        <v>189</v>
      </c>
      <c r="C42" s="4"/>
    </row>
    <row r="43" spans="2:3" x14ac:dyDescent="0.25">
      <c r="B43" s="5" t="s">
        <v>190</v>
      </c>
      <c r="C43" s="4"/>
    </row>
    <row r="44" spans="2:3" x14ac:dyDescent="0.25">
      <c r="B44" s="5" t="s">
        <v>191</v>
      </c>
      <c r="C44" s="4" t="s">
        <v>164</v>
      </c>
    </row>
    <row r="45" spans="2:3" x14ac:dyDescent="0.25">
      <c r="B45" s="5" t="s">
        <v>192</v>
      </c>
      <c r="C45" s="4"/>
    </row>
    <row r="46" spans="2:3" x14ac:dyDescent="0.25">
      <c r="B46" s="5" t="s">
        <v>193</v>
      </c>
      <c r="C46" s="4"/>
    </row>
    <row r="47" spans="2:3" x14ac:dyDescent="0.25">
      <c r="B47" s="5" t="s">
        <v>194</v>
      </c>
      <c r="C47" s="4"/>
    </row>
    <row r="48" spans="2:3" x14ac:dyDescent="0.25">
      <c r="B48" s="5" t="s">
        <v>195</v>
      </c>
      <c r="C48" s="4"/>
    </row>
    <row r="49" spans="2:3" x14ac:dyDescent="0.25">
      <c r="B49" s="5" t="s">
        <v>196</v>
      </c>
      <c r="C49" s="4"/>
    </row>
    <row r="50" spans="2:3" x14ac:dyDescent="0.25">
      <c r="B50" s="5" t="s">
        <v>197</v>
      </c>
      <c r="C50" s="4"/>
    </row>
    <row r="51" spans="2:3" x14ac:dyDescent="0.25">
      <c r="B51" s="5" t="s">
        <v>198</v>
      </c>
      <c r="C51" s="4"/>
    </row>
    <row r="53" spans="2:3" ht="21.75" customHeight="1" x14ac:dyDescent="0.25">
      <c r="B53" s="94" t="s">
        <v>201</v>
      </c>
      <c r="C53" s="94"/>
    </row>
    <row r="54" spans="2:3" ht="19.5" customHeight="1" x14ac:dyDescent="0.25">
      <c r="B54" s="2" t="s">
        <v>185</v>
      </c>
      <c r="C54" s="2" t="s">
        <v>19</v>
      </c>
    </row>
    <row r="55" spans="2:3" x14ac:dyDescent="0.25">
      <c r="B55" s="5" t="s">
        <v>186</v>
      </c>
      <c r="C55" s="4"/>
    </row>
    <row r="56" spans="2:3" x14ac:dyDescent="0.25">
      <c r="B56" s="5" t="s">
        <v>187</v>
      </c>
      <c r="C56" s="4"/>
    </row>
    <row r="57" spans="2:3" x14ac:dyDescent="0.25">
      <c r="B57" s="5" t="s">
        <v>188</v>
      </c>
      <c r="C57" s="4"/>
    </row>
    <row r="58" spans="2:3" x14ac:dyDescent="0.25">
      <c r="B58" s="5" t="s">
        <v>189</v>
      </c>
      <c r="C58" s="4"/>
    </row>
    <row r="59" spans="2:3" x14ac:dyDescent="0.25">
      <c r="B59" s="5" t="s">
        <v>190</v>
      </c>
      <c r="C59" s="4"/>
    </row>
    <row r="60" spans="2:3" x14ac:dyDescent="0.25">
      <c r="B60" s="5" t="s">
        <v>191</v>
      </c>
      <c r="C60" s="4"/>
    </row>
    <row r="61" spans="2:3" x14ac:dyDescent="0.25">
      <c r="B61" s="5" t="s">
        <v>192</v>
      </c>
      <c r="C61" s="4"/>
    </row>
    <row r="62" spans="2:3" x14ac:dyDescent="0.25">
      <c r="B62" s="5" t="s">
        <v>193</v>
      </c>
      <c r="C62" s="4" t="s">
        <v>164</v>
      </c>
    </row>
    <row r="63" spans="2:3" x14ac:dyDescent="0.25">
      <c r="B63" s="5" t="s">
        <v>194</v>
      </c>
      <c r="C63" s="4"/>
    </row>
    <row r="64" spans="2:3" x14ac:dyDescent="0.25">
      <c r="B64" s="5" t="s">
        <v>195</v>
      </c>
      <c r="C64" s="4"/>
    </row>
    <row r="65" spans="2:3" x14ac:dyDescent="0.25">
      <c r="B65" s="5" t="s">
        <v>196</v>
      </c>
      <c r="C65" s="4"/>
    </row>
    <row r="66" spans="2:3" x14ac:dyDescent="0.25">
      <c r="B66" s="5" t="s">
        <v>197</v>
      </c>
      <c r="C66" s="4"/>
    </row>
    <row r="67" spans="2:3" x14ac:dyDescent="0.25">
      <c r="B67" s="5" t="s">
        <v>198</v>
      </c>
      <c r="C67" s="4"/>
    </row>
    <row r="69" spans="2:3" ht="21.75" customHeight="1" x14ac:dyDescent="0.25">
      <c r="B69" s="94" t="s">
        <v>202</v>
      </c>
      <c r="C69" s="94"/>
    </row>
    <row r="70" spans="2:3" ht="19.5" customHeight="1" x14ac:dyDescent="0.25">
      <c r="B70" s="2" t="s">
        <v>185</v>
      </c>
      <c r="C70" s="2" t="s">
        <v>19</v>
      </c>
    </row>
    <row r="71" spans="2:3" x14ac:dyDescent="0.25">
      <c r="B71" s="5" t="s">
        <v>186</v>
      </c>
      <c r="C71" s="4"/>
    </row>
    <row r="72" spans="2:3" x14ac:dyDescent="0.25">
      <c r="B72" s="5" t="s">
        <v>187</v>
      </c>
      <c r="C72" s="4"/>
    </row>
    <row r="73" spans="2:3" x14ac:dyDescent="0.25">
      <c r="B73" s="5" t="s">
        <v>188</v>
      </c>
      <c r="C73" s="4"/>
    </row>
    <row r="74" spans="2:3" x14ac:dyDescent="0.25">
      <c r="B74" s="5" t="s">
        <v>189</v>
      </c>
      <c r="C74" s="4"/>
    </row>
    <row r="75" spans="2:3" x14ac:dyDescent="0.25">
      <c r="B75" s="5" t="s">
        <v>190</v>
      </c>
      <c r="C75" s="4"/>
    </row>
    <row r="76" spans="2:3" x14ac:dyDescent="0.25">
      <c r="B76" s="5" t="s">
        <v>191</v>
      </c>
      <c r="C76" s="4"/>
    </row>
    <row r="77" spans="2:3" x14ac:dyDescent="0.25">
      <c r="B77" s="5" t="s">
        <v>192</v>
      </c>
      <c r="C77" s="4"/>
    </row>
    <row r="78" spans="2:3" x14ac:dyDescent="0.25">
      <c r="B78" s="5" t="s">
        <v>193</v>
      </c>
      <c r="C78" s="4"/>
    </row>
    <row r="79" spans="2:3" x14ac:dyDescent="0.25">
      <c r="B79" s="5" t="s">
        <v>194</v>
      </c>
      <c r="C79" s="4"/>
    </row>
    <row r="80" spans="2:3" x14ac:dyDescent="0.25">
      <c r="B80" s="5" t="s">
        <v>195</v>
      </c>
      <c r="C80" s="4"/>
    </row>
    <row r="81" spans="2:7" x14ac:dyDescent="0.25">
      <c r="B81" s="5" t="s">
        <v>196</v>
      </c>
      <c r="C81" s="4"/>
    </row>
    <row r="82" spans="2:7" x14ac:dyDescent="0.25">
      <c r="B82" s="5" t="s">
        <v>197</v>
      </c>
      <c r="C82" s="4"/>
    </row>
    <row r="83" spans="2:7" x14ac:dyDescent="0.25">
      <c r="B83" s="5" t="s">
        <v>198</v>
      </c>
      <c r="C83" s="4"/>
    </row>
    <row r="84" spans="2:7" x14ac:dyDescent="0.25">
      <c r="B84" s="31"/>
      <c r="C84" s="33"/>
    </row>
    <row r="86" spans="2:7" ht="21.75" customHeight="1" x14ac:dyDescent="0.25">
      <c r="B86" s="94" t="s">
        <v>203</v>
      </c>
      <c r="C86" s="94"/>
    </row>
    <row r="87" spans="2:7" ht="19.5" customHeight="1" x14ac:dyDescent="0.25">
      <c r="B87" s="2" t="s">
        <v>204</v>
      </c>
      <c r="C87" s="2" t="s">
        <v>163</v>
      </c>
      <c r="D87" s="2" t="s">
        <v>164</v>
      </c>
      <c r="E87" s="2" t="s">
        <v>21</v>
      </c>
      <c r="G87" s="55" t="s">
        <v>238</v>
      </c>
    </row>
    <row r="88" spans="2:7" x14ac:dyDescent="0.25">
      <c r="B88" s="5" t="s">
        <v>184</v>
      </c>
      <c r="C88" s="4">
        <v>13</v>
      </c>
      <c r="D88" s="4">
        <f>COUNTIF(C7:C19,"Completed")</f>
        <v>13</v>
      </c>
      <c r="E88" s="6">
        <f>D88/C88</f>
        <v>1</v>
      </c>
    </row>
    <row r="89" spans="2:7" x14ac:dyDescent="0.25">
      <c r="B89" s="5" t="s">
        <v>199</v>
      </c>
      <c r="C89" s="4">
        <v>13</v>
      </c>
      <c r="D89" s="4">
        <f>COUNTIF(C23:C35,"Completed")</f>
        <v>0</v>
      </c>
      <c r="E89" s="6">
        <f>D89/C89</f>
        <v>0</v>
      </c>
    </row>
    <row r="90" spans="2:7" x14ac:dyDescent="0.25">
      <c r="B90" s="5" t="s">
        <v>200</v>
      </c>
      <c r="C90" s="4">
        <v>13</v>
      </c>
      <c r="D90" s="4">
        <f>COUNTIF(C39:C51,"Completed")</f>
        <v>1</v>
      </c>
      <c r="E90" s="6">
        <f>D90/C90</f>
        <v>7.6923076923076927E-2</v>
      </c>
    </row>
    <row r="91" spans="2:7" x14ac:dyDescent="0.25">
      <c r="B91" s="5" t="s">
        <v>201</v>
      </c>
      <c r="C91" s="4">
        <v>13</v>
      </c>
      <c r="D91" s="4">
        <f>COUNTIF(C55:C67,"Completed")</f>
        <v>1</v>
      </c>
      <c r="E91" s="6">
        <f>D91/C91</f>
        <v>7.6923076923076927E-2</v>
      </c>
    </row>
    <row r="92" spans="2:7" x14ac:dyDescent="0.25">
      <c r="B92" s="5" t="s">
        <v>202</v>
      </c>
      <c r="C92" s="4">
        <v>13</v>
      </c>
      <c r="D92" s="4">
        <f>COUNTIF(C71:C83,"Completed")</f>
        <v>0</v>
      </c>
      <c r="E92" s="6">
        <f>D92/C92</f>
        <v>0</v>
      </c>
    </row>
    <row r="94" spans="2:7" x14ac:dyDescent="0.25">
      <c r="B94" s="50" t="s">
        <v>164</v>
      </c>
      <c r="C94" s="51">
        <f>D88</f>
        <v>13</v>
      </c>
    </row>
    <row r="95" spans="2:7" x14ac:dyDescent="0.25">
      <c r="B95" s="52" t="s">
        <v>49</v>
      </c>
      <c r="C95" s="18">
        <f>C88-D88</f>
        <v>0</v>
      </c>
    </row>
    <row r="96" spans="2:7" x14ac:dyDescent="0.25">
      <c r="B96" s="52" t="s">
        <v>164</v>
      </c>
      <c r="C96" s="18">
        <f>D89</f>
        <v>0</v>
      </c>
    </row>
    <row r="97" spans="2:3" x14ac:dyDescent="0.25">
      <c r="B97" s="52" t="s">
        <v>49</v>
      </c>
      <c r="C97" s="18">
        <f>C89-D89</f>
        <v>13</v>
      </c>
    </row>
    <row r="98" spans="2:3" x14ac:dyDescent="0.25">
      <c r="B98" s="52" t="s">
        <v>164</v>
      </c>
      <c r="C98" s="18">
        <f>D90</f>
        <v>1</v>
      </c>
    </row>
    <row r="99" spans="2:3" x14ac:dyDescent="0.25">
      <c r="B99" s="52" t="s">
        <v>49</v>
      </c>
      <c r="C99" s="18">
        <f>C90-D90</f>
        <v>12</v>
      </c>
    </row>
    <row r="100" spans="2:3" x14ac:dyDescent="0.25">
      <c r="B100" s="52" t="s">
        <v>164</v>
      </c>
      <c r="C100" s="18">
        <f>D91</f>
        <v>1</v>
      </c>
    </row>
    <row r="101" spans="2:3" x14ac:dyDescent="0.25">
      <c r="B101" s="52" t="s">
        <v>49</v>
      </c>
      <c r="C101" s="18">
        <f>C91-D91</f>
        <v>12</v>
      </c>
    </row>
    <row r="102" spans="2:3" x14ac:dyDescent="0.25">
      <c r="B102" s="52" t="s">
        <v>164</v>
      </c>
      <c r="C102" s="18">
        <f>D92</f>
        <v>0</v>
      </c>
    </row>
    <row r="103" spans="2:3" x14ac:dyDescent="0.25">
      <c r="B103" s="53" t="s">
        <v>49</v>
      </c>
      <c r="C103" s="54">
        <f>C92-D92</f>
        <v>13</v>
      </c>
    </row>
  </sheetData>
  <mergeCells count="18">
    <mergeCell ref="A1:G2"/>
    <mergeCell ref="B53:C53"/>
    <mergeCell ref="B69:C69"/>
    <mergeCell ref="B86:C86"/>
    <mergeCell ref="B3:C3"/>
    <mergeCell ref="B5:C5"/>
    <mergeCell ref="B21:C21"/>
    <mergeCell ref="B37:C37"/>
    <mergeCell ref="K1:L1"/>
    <mergeCell ref="M1:N1"/>
    <mergeCell ref="O1:P1"/>
    <mergeCell ref="Q1:R1"/>
    <mergeCell ref="H2:I2"/>
    <mergeCell ref="J2:K2"/>
    <mergeCell ref="L2:M2"/>
    <mergeCell ref="N2:O2"/>
    <mergeCell ref="P2:Q2"/>
    <mergeCell ref="I1:J1"/>
  </mergeCells>
  <conditionalFormatting sqref="C7:C19">
    <cfRule type="cellIs" dxfId="4" priority="2" operator="equal">
      <formula>"Completed"</formula>
    </cfRule>
  </conditionalFormatting>
  <conditionalFormatting sqref="C23:C35">
    <cfRule type="cellIs" dxfId="3" priority="3" operator="equal">
      <formula>"Completed"</formula>
    </cfRule>
  </conditionalFormatting>
  <conditionalFormatting sqref="C39:C51">
    <cfRule type="cellIs" dxfId="2" priority="4" operator="equal">
      <formula>"Completed"</formula>
    </cfRule>
  </conditionalFormatting>
  <conditionalFormatting sqref="C55:C67">
    <cfRule type="cellIs" dxfId="1" priority="5" operator="equal">
      <formula>"Completed"</formula>
    </cfRule>
  </conditionalFormatting>
  <conditionalFormatting sqref="C71:C84">
    <cfRule type="cellIs" dxfId="0" priority="6" operator="equal">
      <formula>"Completed"</formula>
    </cfRule>
  </conditionalFormatting>
  <dataValidations count="1">
    <dataValidation type="list" allowBlank="1" sqref="C71:C84 C23:C35 C39:C51 C55:C67 C7:C19" xr:uid="{00000000-0002-0000-0700-000000000000}">
      <formula1>"Completed"</formula1>
      <formula2>0</formula2>
    </dataValidation>
  </dataValidations>
  <pageMargins left="0.75" right="0.75" top="1" bottom="1" header="0.511811023622047" footer="0.511811023622047"/>
  <pageSetup fitToHeight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Intro</vt:lpstr>
      <vt:lpstr>Mandatory Prayers</vt:lpstr>
      <vt:lpstr>Voluntary Prayers</vt:lpstr>
      <vt:lpstr>Zakat</vt:lpstr>
      <vt:lpstr>Qur'an</vt:lpstr>
      <vt:lpstr>To Do</vt:lpstr>
      <vt:lpstr>To Stop</vt:lpstr>
      <vt:lpstr>Laylat Al-Qadr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Junaid Tahir</cp:lastModifiedBy>
  <cp:revision>2</cp:revision>
  <dcterms:created xsi:type="dcterms:W3CDTF">2026-09-10T14:01:48Z</dcterms:created>
  <dcterms:modified xsi:type="dcterms:W3CDTF">2026-09-11T14:01:32Z</dcterms:modified>
  <dc:language>en-US</dc:language>
</cp:coreProperties>
</file>